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-2025 - Stavební úpravy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'1-2025 - Stavební úpravy ...'!$C$101:$K$1317</definedName>
    <definedName name="_xlnm.Print_Area" localSheetId="1">'1-2025 - Stavební úpravy ...'!$C$4:$J$37,'1-2025 - Stavební úpravy ...'!$C$43:$J$85,'1-2025 - Stavební úpravy ...'!$C$91:$K$1317</definedName>
    <definedName name="_xlnm.Print_Titles" localSheetId="1">'1-2025 - Stavební úpravy ...'!$101:$101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315"/>
  <c r="BH1315"/>
  <c r="BG1315"/>
  <c r="BF1315"/>
  <c r="T1315"/>
  <c r="R1315"/>
  <c r="P1315"/>
  <c r="BI1313"/>
  <c r="BH1313"/>
  <c r="BG1313"/>
  <c r="BF1313"/>
  <c r="T1313"/>
  <c r="R1313"/>
  <c r="P1313"/>
  <c r="BI1309"/>
  <c r="BH1309"/>
  <c r="BG1309"/>
  <c r="BF1309"/>
  <c r="T1309"/>
  <c r="T1308"/>
  <c r="R1309"/>
  <c r="R1308"/>
  <c r="P1309"/>
  <c r="P1308"/>
  <c r="BI1305"/>
  <c r="BH1305"/>
  <c r="BG1305"/>
  <c r="BF1305"/>
  <c r="T1305"/>
  <c r="T1304"/>
  <c r="R1305"/>
  <c r="R1304"/>
  <c r="P1305"/>
  <c r="P1304"/>
  <c r="BI1297"/>
  <c r="BH1297"/>
  <c r="BG1297"/>
  <c r="BF1297"/>
  <c r="T1297"/>
  <c r="T1296"/>
  <c r="R1297"/>
  <c r="R1296"/>
  <c r="P1297"/>
  <c r="P1296"/>
  <c r="BI1293"/>
  <c r="BH1293"/>
  <c r="BG1293"/>
  <c r="BF1293"/>
  <c r="T1293"/>
  <c r="R1293"/>
  <c r="P1293"/>
  <c r="BI1290"/>
  <c r="BH1290"/>
  <c r="BG1290"/>
  <c r="BF1290"/>
  <c r="T1290"/>
  <c r="R1290"/>
  <c r="P1290"/>
  <c r="BI1286"/>
  <c r="BH1286"/>
  <c r="BG1286"/>
  <c r="BF1286"/>
  <c r="T1286"/>
  <c r="R1286"/>
  <c r="P1286"/>
  <c r="BI1283"/>
  <c r="BH1283"/>
  <c r="BG1283"/>
  <c r="BF1283"/>
  <c r="T1283"/>
  <c r="R1283"/>
  <c r="P1283"/>
  <c r="BI1279"/>
  <c r="BH1279"/>
  <c r="BG1279"/>
  <c r="BF1279"/>
  <c r="T1279"/>
  <c r="R1279"/>
  <c r="P1279"/>
  <c r="BI1276"/>
  <c r="BH1276"/>
  <c r="BG1276"/>
  <c r="BF1276"/>
  <c r="T1276"/>
  <c r="R1276"/>
  <c r="P1276"/>
  <c r="BI1273"/>
  <c r="BH1273"/>
  <c r="BG1273"/>
  <c r="BF1273"/>
  <c r="T1273"/>
  <c r="R1273"/>
  <c r="P1273"/>
  <c r="BI1270"/>
  <c r="BH1270"/>
  <c r="BG1270"/>
  <c r="BF1270"/>
  <c r="T1270"/>
  <c r="R1270"/>
  <c r="P1270"/>
  <c r="BI1267"/>
  <c r="BH1267"/>
  <c r="BG1267"/>
  <c r="BF1267"/>
  <c r="T1267"/>
  <c r="R1267"/>
  <c r="P1267"/>
  <c r="BI1264"/>
  <c r="BH1264"/>
  <c r="BG1264"/>
  <c r="BF1264"/>
  <c r="T1264"/>
  <c r="R1264"/>
  <c r="P1264"/>
  <c r="BI1262"/>
  <c r="BH1262"/>
  <c r="BG1262"/>
  <c r="BF1262"/>
  <c r="T1262"/>
  <c r="R1262"/>
  <c r="P1262"/>
  <c r="BI1260"/>
  <c r="BH1260"/>
  <c r="BG1260"/>
  <c r="BF1260"/>
  <c r="T1260"/>
  <c r="R1260"/>
  <c r="P1260"/>
  <c r="BI1258"/>
  <c r="BH1258"/>
  <c r="BG1258"/>
  <c r="BF1258"/>
  <c r="T1258"/>
  <c r="R1258"/>
  <c r="P1258"/>
  <c r="BI1256"/>
  <c r="BH1256"/>
  <c r="BG1256"/>
  <c r="BF1256"/>
  <c r="T1256"/>
  <c r="R1256"/>
  <c r="P1256"/>
  <c r="BI1253"/>
  <c r="BH1253"/>
  <c r="BG1253"/>
  <c r="BF1253"/>
  <c r="T1253"/>
  <c r="R1253"/>
  <c r="P1253"/>
  <c r="BI1250"/>
  <c r="BH1250"/>
  <c r="BG1250"/>
  <c r="BF1250"/>
  <c r="T1250"/>
  <c r="R1250"/>
  <c r="P1250"/>
  <c r="BI1247"/>
  <c r="BH1247"/>
  <c r="BG1247"/>
  <c r="BF1247"/>
  <c r="T1247"/>
  <c r="R1247"/>
  <c r="P1247"/>
  <c r="BI1244"/>
  <c r="BH1244"/>
  <c r="BG1244"/>
  <c r="BF1244"/>
  <c r="T1244"/>
  <c r="R1244"/>
  <c r="P1244"/>
  <c r="BI1241"/>
  <c r="BH1241"/>
  <c r="BG1241"/>
  <c r="BF1241"/>
  <c r="T1241"/>
  <c r="R1241"/>
  <c r="P1241"/>
  <c r="BI1238"/>
  <c r="BH1238"/>
  <c r="BG1238"/>
  <c r="BF1238"/>
  <c r="T1238"/>
  <c r="R1238"/>
  <c r="P1238"/>
  <c r="BI1211"/>
  <c r="BH1211"/>
  <c r="BG1211"/>
  <c r="BF1211"/>
  <c r="T1211"/>
  <c r="R1211"/>
  <c r="P1211"/>
  <c r="BI1203"/>
  <c r="BH1203"/>
  <c r="BG1203"/>
  <c r="BF1203"/>
  <c r="T1203"/>
  <c r="R1203"/>
  <c r="P1203"/>
  <c r="BI1196"/>
  <c r="BH1196"/>
  <c r="BG1196"/>
  <c r="BF1196"/>
  <c r="T1196"/>
  <c r="R1196"/>
  <c r="P1196"/>
  <c r="BI1185"/>
  <c r="BH1185"/>
  <c r="BG1185"/>
  <c r="BF1185"/>
  <c r="T1185"/>
  <c r="R1185"/>
  <c r="P1185"/>
  <c r="BI1181"/>
  <c r="BH1181"/>
  <c r="BG1181"/>
  <c r="BF1181"/>
  <c r="T1181"/>
  <c r="R1181"/>
  <c r="P1181"/>
  <c r="BI1168"/>
  <c r="BH1168"/>
  <c r="BG1168"/>
  <c r="BF1168"/>
  <c r="T1168"/>
  <c r="R1168"/>
  <c r="P1168"/>
  <c r="BI1162"/>
  <c r="BH1162"/>
  <c r="BG1162"/>
  <c r="BF1162"/>
  <c r="T1162"/>
  <c r="R1162"/>
  <c r="P1162"/>
  <c r="BI1157"/>
  <c r="BH1157"/>
  <c r="BG1157"/>
  <c r="BF1157"/>
  <c r="T1157"/>
  <c r="R1157"/>
  <c r="P1157"/>
  <c r="BI1150"/>
  <c r="BH1150"/>
  <c r="BG1150"/>
  <c r="BF1150"/>
  <c r="T1150"/>
  <c r="R1150"/>
  <c r="P1150"/>
  <c r="BI1137"/>
  <c r="BH1137"/>
  <c r="BG1137"/>
  <c r="BF1137"/>
  <c r="T1137"/>
  <c r="R1137"/>
  <c r="P1137"/>
  <c r="BI1128"/>
  <c r="BH1128"/>
  <c r="BG1128"/>
  <c r="BF1128"/>
  <c r="T1128"/>
  <c r="R1128"/>
  <c r="P1128"/>
  <c r="BI1120"/>
  <c r="BH1120"/>
  <c r="BG1120"/>
  <c r="BF1120"/>
  <c r="T1120"/>
  <c r="R1120"/>
  <c r="P1120"/>
  <c r="BI1112"/>
  <c r="BH1112"/>
  <c r="BG1112"/>
  <c r="BF1112"/>
  <c r="T1112"/>
  <c r="R1112"/>
  <c r="P1112"/>
  <c r="BI1104"/>
  <c r="BH1104"/>
  <c r="BG1104"/>
  <c r="BF1104"/>
  <c r="T1104"/>
  <c r="R1104"/>
  <c r="P1104"/>
  <c r="BI1100"/>
  <c r="BH1100"/>
  <c r="BG1100"/>
  <c r="BF1100"/>
  <c r="T1100"/>
  <c r="R1100"/>
  <c r="P1100"/>
  <c r="BI1097"/>
  <c r="BH1097"/>
  <c r="BG1097"/>
  <c r="BF1097"/>
  <c r="T1097"/>
  <c r="R1097"/>
  <c r="P1097"/>
  <c r="BI1090"/>
  <c r="BH1090"/>
  <c r="BG1090"/>
  <c r="BF1090"/>
  <c r="T1090"/>
  <c r="R1090"/>
  <c r="P1090"/>
  <c r="BI1087"/>
  <c r="BH1087"/>
  <c r="BG1087"/>
  <c r="BF1087"/>
  <c r="T1087"/>
  <c r="R1087"/>
  <c r="P1087"/>
  <c r="BI1084"/>
  <c r="BH1084"/>
  <c r="BG1084"/>
  <c r="BF1084"/>
  <c r="T1084"/>
  <c r="R1084"/>
  <c r="P1084"/>
  <c r="BI1077"/>
  <c r="BH1077"/>
  <c r="BG1077"/>
  <c r="BF1077"/>
  <c r="T1077"/>
  <c r="R1077"/>
  <c r="P1077"/>
  <c r="BI1070"/>
  <c r="BH1070"/>
  <c r="BG1070"/>
  <c r="BF1070"/>
  <c r="T1070"/>
  <c r="R1070"/>
  <c r="P1070"/>
  <c r="BI1063"/>
  <c r="BH1063"/>
  <c r="BG1063"/>
  <c r="BF1063"/>
  <c r="T1063"/>
  <c r="R1063"/>
  <c r="P1063"/>
  <c r="BI1059"/>
  <c r="BH1059"/>
  <c r="BG1059"/>
  <c r="BF1059"/>
  <c r="T1059"/>
  <c r="R1059"/>
  <c r="P1059"/>
  <c r="BI1055"/>
  <c r="BH1055"/>
  <c r="BG1055"/>
  <c r="BF1055"/>
  <c r="T1055"/>
  <c r="R1055"/>
  <c r="P1055"/>
  <c r="BI1052"/>
  <c r="BH1052"/>
  <c r="BG1052"/>
  <c r="BF1052"/>
  <c r="T1052"/>
  <c r="R1052"/>
  <c r="P1052"/>
  <c r="BI1045"/>
  <c r="BH1045"/>
  <c r="BG1045"/>
  <c r="BF1045"/>
  <c r="T1045"/>
  <c r="R1045"/>
  <c r="P1045"/>
  <c r="BI1042"/>
  <c r="BH1042"/>
  <c r="BG1042"/>
  <c r="BF1042"/>
  <c r="T1042"/>
  <c r="R1042"/>
  <c r="P1042"/>
  <c r="BI1035"/>
  <c r="BH1035"/>
  <c r="BG1035"/>
  <c r="BF1035"/>
  <c r="T1035"/>
  <c r="R1035"/>
  <c r="P1035"/>
  <c r="BI1026"/>
  <c r="BH1026"/>
  <c r="BG1026"/>
  <c r="BF1026"/>
  <c r="T1026"/>
  <c r="R1026"/>
  <c r="P1026"/>
  <c r="BI1020"/>
  <c r="BH1020"/>
  <c r="BG1020"/>
  <c r="BF1020"/>
  <c r="T1020"/>
  <c r="R1020"/>
  <c r="P1020"/>
  <c r="BI1013"/>
  <c r="BH1013"/>
  <c r="BG1013"/>
  <c r="BF1013"/>
  <c r="T1013"/>
  <c r="R1013"/>
  <c r="P1013"/>
  <c r="BI1005"/>
  <c r="BH1005"/>
  <c r="BG1005"/>
  <c r="BF1005"/>
  <c r="T1005"/>
  <c r="R1005"/>
  <c r="P1005"/>
  <c r="BI1003"/>
  <c r="BH1003"/>
  <c r="BG1003"/>
  <c r="BF1003"/>
  <c r="T1003"/>
  <c r="R1003"/>
  <c r="P1003"/>
  <c r="BI997"/>
  <c r="BH997"/>
  <c r="BG997"/>
  <c r="BF997"/>
  <c r="T997"/>
  <c r="R997"/>
  <c r="P997"/>
  <c r="BI989"/>
  <c r="BH989"/>
  <c r="BG989"/>
  <c r="BF989"/>
  <c r="T989"/>
  <c r="R989"/>
  <c r="P989"/>
  <c r="BI982"/>
  <c r="BH982"/>
  <c r="BG982"/>
  <c r="BF982"/>
  <c r="T982"/>
  <c r="R982"/>
  <c r="P982"/>
  <c r="BI976"/>
  <c r="BH976"/>
  <c r="BG976"/>
  <c r="BF976"/>
  <c r="T976"/>
  <c r="R976"/>
  <c r="P976"/>
  <c r="BI967"/>
  <c r="BH967"/>
  <c r="BG967"/>
  <c r="BF967"/>
  <c r="T967"/>
  <c r="R967"/>
  <c r="P967"/>
  <c r="BI958"/>
  <c r="BH958"/>
  <c r="BG958"/>
  <c r="BF958"/>
  <c r="T958"/>
  <c r="R958"/>
  <c r="P958"/>
  <c r="BI951"/>
  <c r="BH951"/>
  <c r="BG951"/>
  <c r="BF951"/>
  <c r="T951"/>
  <c r="R951"/>
  <c r="P951"/>
  <c r="BI947"/>
  <c r="BH947"/>
  <c r="BG947"/>
  <c r="BF947"/>
  <c r="T947"/>
  <c r="R947"/>
  <c r="P947"/>
  <c r="BI944"/>
  <c r="BH944"/>
  <c r="BG944"/>
  <c r="BF944"/>
  <c r="T944"/>
  <c r="R944"/>
  <c r="P944"/>
  <c r="BI941"/>
  <c r="BH941"/>
  <c r="BG941"/>
  <c r="BF941"/>
  <c r="T941"/>
  <c r="R941"/>
  <c r="P941"/>
  <c r="BI937"/>
  <c r="BH937"/>
  <c r="BG937"/>
  <c r="BF937"/>
  <c r="T937"/>
  <c r="R937"/>
  <c r="P937"/>
  <c r="BI933"/>
  <c r="BH933"/>
  <c r="BG933"/>
  <c r="BF933"/>
  <c r="T933"/>
  <c r="R933"/>
  <c r="P933"/>
  <c r="BI928"/>
  <c r="BH928"/>
  <c r="BG928"/>
  <c r="BF928"/>
  <c r="T928"/>
  <c r="R928"/>
  <c r="P928"/>
  <c r="BI924"/>
  <c r="BH924"/>
  <c r="BG924"/>
  <c r="BF924"/>
  <c r="T924"/>
  <c r="R924"/>
  <c r="P924"/>
  <c r="BI920"/>
  <c r="BH920"/>
  <c r="BG920"/>
  <c r="BF920"/>
  <c r="T920"/>
  <c r="R920"/>
  <c r="P920"/>
  <c r="BI916"/>
  <c r="BH916"/>
  <c r="BG916"/>
  <c r="BF916"/>
  <c r="T916"/>
  <c r="R916"/>
  <c r="P916"/>
  <c r="BI914"/>
  <c r="BH914"/>
  <c r="BG914"/>
  <c r="BF914"/>
  <c r="T914"/>
  <c r="R914"/>
  <c r="P914"/>
  <c r="BI912"/>
  <c r="BH912"/>
  <c r="BG912"/>
  <c r="BF912"/>
  <c r="T912"/>
  <c r="R912"/>
  <c r="P912"/>
  <c r="BI910"/>
  <c r="BH910"/>
  <c r="BG910"/>
  <c r="BF910"/>
  <c r="T910"/>
  <c r="R910"/>
  <c r="P910"/>
  <c r="BI906"/>
  <c r="BH906"/>
  <c r="BG906"/>
  <c r="BF906"/>
  <c r="T906"/>
  <c r="R906"/>
  <c r="P906"/>
  <c r="BI901"/>
  <c r="BH901"/>
  <c r="BG901"/>
  <c r="BF901"/>
  <c r="T901"/>
  <c r="R901"/>
  <c r="P901"/>
  <c r="BI899"/>
  <c r="BH899"/>
  <c r="BG899"/>
  <c r="BF899"/>
  <c r="T899"/>
  <c r="R899"/>
  <c r="P899"/>
  <c r="BI896"/>
  <c r="BH896"/>
  <c r="BG896"/>
  <c r="BF896"/>
  <c r="T896"/>
  <c r="R896"/>
  <c r="P896"/>
  <c r="BI894"/>
  <c r="BH894"/>
  <c r="BG894"/>
  <c r="BF894"/>
  <c r="T894"/>
  <c r="R894"/>
  <c r="P894"/>
  <c r="BI891"/>
  <c r="BH891"/>
  <c r="BG891"/>
  <c r="BF891"/>
  <c r="T891"/>
  <c r="R891"/>
  <c r="P891"/>
  <c r="BI889"/>
  <c r="BH889"/>
  <c r="BG889"/>
  <c r="BF889"/>
  <c r="T889"/>
  <c r="R889"/>
  <c r="P889"/>
  <c r="BI886"/>
  <c r="BH886"/>
  <c r="BG886"/>
  <c r="BF886"/>
  <c r="T886"/>
  <c r="R886"/>
  <c r="P886"/>
  <c r="BI882"/>
  <c r="BH882"/>
  <c r="BG882"/>
  <c r="BF882"/>
  <c r="T882"/>
  <c r="R882"/>
  <c r="P882"/>
  <c r="BI878"/>
  <c r="BH878"/>
  <c r="BG878"/>
  <c r="BF878"/>
  <c r="T878"/>
  <c r="R878"/>
  <c r="P878"/>
  <c r="BI875"/>
  <c r="BH875"/>
  <c r="BG875"/>
  <c r="BF875"/>
  <c r="T875"/>
  <c r="R875"/>
  <c r="P875"/>
  <c r="BI869"/>
  <c r="BH869"/>
  <c r="BG869"/>
  <c r="BF869"/>
  <c r="T869"/>
  <c r="R869"/>
  <c r="P869"/>
  <c r="BI866"/>
  <c r="BH866"/>
  <c r="BG866"/>
  <c r="BF866"/>
  <c r="T866"/>
  <c r="R866"/>
  <c r="P866"/>
  <c r="BI860"/>
  <c r="BH860"/>
  <c r="BG860"/>
  <c r="BF860"/>
  <c r="T860"/>
  <c r="R860"/>
  <c r="P860"/>
  <c r="BI856"/>
  <c r="BH856"/>
  <c r="BG856"/>
  <c r="BF856"/>
  <c r="T856"/>
  <c r="R856"/>
  <c r="P856"/>
  <c r="BI852"/>
  <c r="BH852"/>
  <c r="BG852"/>
  <c r="BF852"/>
  <c r="T852"/>
  <c r="R852"/>
  <c r="P852"/>
  <c r="BI848"/>
  <c r="BH848"/>
  <c r="BG848"/>
  <c r="BF848"/>
  <c r="T848"/>
  <c r="R848"/>
  <c r="P848"/>
  <c r="BI845"/>
  <c r="BH845"/>
  <c r="BG845"/>
  <c r="BF845"/>
  <c r="T845"/>
  <c r="R845"/>
  <c r="P845"/>
  <c r="BI843"/>
  <c r="BH843"/>
  <c r="BG843"/>
  <c r="BF843"/>
  <c r="T843"/>
  <c r="R843"/>
  <c r="P843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1"/>
  <c r="BH801"/>
  <c r="BG801"/>
  <c r="BF801"/>
  <c r="T801"/>
  <c r="R801"/>
  <c r="P801"/>
  <c r="BI799"/>
  <c r="BH799"/>
  <c r="BG799"/>
  <c r="BF799"/>
  <c r="T799"/>
  <c r="R799"/>
  <c r="P799"/>
  <c r="BI797"/>
  <c r="BH797"/>
  <c r="BG797"/>
  <c r="BF797"/>
  <c r="T797"/>
  <c r="R797"/>
  <c r="P797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7"/>
  <c r="BH787"/>
  <c r="BG787"/>
  <c r="BF787"/>
  <c r="T787"/>
  <c r="R787"/>
  <c r="P787"/>
  <c r="BI785"/>
  <c r="BH785"/>
  <c r="BG785"/>
  <c r="BF785"/>
  <c r="T785"/>
  <c r="R785"/>
  <c r="P785"/>
  <c r="BI782"/>
  <c r="BH782"/>
  <c r="BG782"/>
  <c r="BF782"/>
  <c r="T782"/>
  <c r="R782"/>
  <c r="P782"/>
  <c r="BI779"/>
  <c r="BH779"/>
  <c r="BG779"/>
  <c r="BF779"/>
  <c r="T779"/>
  <c r="R779"/>
  <c r="P779"/>
  <c r="BI776"/>
  <c r="BH776"/>
  <c r="BG776"/>
  <c r="BF776"/>
  <c r="T776"/>
  <c r="R776"/>
  <c r="P776"/>
  <c r="BI773"/>
  <c r="BH773"/>
  <c r="BG773"/>
  <c r="BF773"/>
  <c r="T773"/>
  <c r="R773"/>
  <c r="P773"/>
  <c r="BI770"/>
  <c r="BH770"/>
  <c r="BG770"/>
  <c r="BF770"/>
  <c r="T770"/>
  <c r="R770"/>
  <c r="P770"/>
  <c r="BI767"/>
  <c r="BH767"/>
  <c r="BG767"/>
  <c r="BF767"/>
  <c r="T767"/>
  <c r="R767"/>
  <c r="P767"/>
  <c r="BI764"/>
  <c r="BH764"/>
  <c r="BG764"/>
  <c r="BF764"/>
  <c r="T764"/>
  <c r="R764"/>
  <c r="P764"/>
  <c r="BI761"/>
  <c r="BH761"/>
  <c r="BG761"/>
  <c r="BF761"/>
  <c r="T761"/>
  <c r="R761"/>
  <c r="P761"/>
  <c r="BI758"/>
  <c r="BH758"/>
  <c r="BG758"/>
  <c r="BF758"/>
  <c r="T758"/>
  <c r="R758"/>
  <c r="P758"/>
  <c r="BI755"/>
  <c r="BH755"/>
  <c r="BG755"/>
  <c r="BF755"/>
  <c r="T755"/>
  <c r="R755"/>
  <c r="P755"/>
  <c r="BI753"/>
  <c r="BH753"/>
  <c r="BG753"/>
  <c r="BF753"/>
  <c r="T753"/>
  <c r="R753"/>
  <c r="P753"/>
  <c r="BI750"/>
  <c r="BH750"/>
  <c r="BG750"/>
  <c r="BF750"/>
  <c r="T750"/>
  <c r="R750"/>
  <c r="P750"/>
  <c r="BI748"/>
  <c r="BH748"/>
  <c r="BG748"/>
  <c r="BF748"/>
  <c r="T748"/>
  <c r="R748"/>
  <c r="P748"/>
  <c r="BI745"/>
  <c r="BH745"/>
  <c r="BG745"/>
  <c r="BF745"/>
  <c r="T745"/>
  <c r="R745"/>
  <c r="P745"/>
  <c r="BI743"/>
  <c r="BH743"/>
  <c r="BG743"/>
  <c r="BF743"/>
  <c r="T743"/>
  <c r="R743"/>
  <c r="P743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0"/>
  <c r="BH730"/>
  <c r="BG730"/>
  <c r="BF730"/>
  <c r="T730"/>
  <c r="R730"/>
  <c r="P730"/>
  <c r="BI727"/>
  <c r="BH727"/>
  <c r="BG727"/>
  <c r="BF727"/>
  <c r="T727"/>
  <c r="R727"/>
  <c r="P727"/>
  <c r="BI724"/>
  <c r="BH724"/>
  <c r="BG724"/>
  <c r="BF724"/>
  <c r="T724"/>
  <c r="R724"/>
  <c r="P724"/>
  <c r="BI721"/>
  <c r="BH721"/>
  <c r="BG721"/>
  <c r="BF721"/>
  <c r="T721"/>
  <c r="R721"/>
  <c r="P721"/>
  <c r="BI717"/>
  <c r="BH717"/>
  <c r="BG717"/>
  <c r="BF717"/>
  <c r="T717"/>
  <c r="R717"/>
  <c r="P717"/>
  <c r="BI714"/>
  <c r="BH714"/>
  <c r="BG714"/>
  <c r="BF714"/>
  <c r="T714"/>
  <c r="R714"/>
  <c r="P714"/>
  <c r="BI711"/>
  <c r="BH711"/>
  <c r="BG711"/>
  <c r="BF711"/>
  <c r="T711"/>
  <c r="R711"/>
  <c r="P711"/>
  <c r="BI707"/>
  <c r="BH707"/>
  <c r="BG707"/>
  <c r="BF707"/>
  <c r="T707"/>
  <c r="R707"/>
  <c r="P707"/>
  <c r="BI704"/>
  <c r="BH704"/>
  <c r="BG704"/>
  <c r="BF704"/>
  <c r="T704"/>
  <c r="R704"/>
  <c r="P704"/>
  <c r="BI702"/>
  <c r="BH702"/>
  <c r="BG702"/>
  <c r="BF702"/>
  <c r="T702"/>
  <c r="R702"/>
  <c r="P702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0"/>
  <c r="BH690"/>
  <c r="BG690"/>
  <c r="BF690"/>
  <c r="T690"/>
  <c r="R690"/>
  <c r="P690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80"/>
  <c r="BH680"/>
  <c r="BG680"/>
  <c r="BF680"/>
  <c r="T680"/>
  <c r="R680"/>
  <c r="P680"/>
  <c r="BI677"/>
  <c r="BH677"/>
  <c r="BG677"/>
  <c r="BF677"/>
  <c r="T677"/>
  <c r="R677"/>
  <c r="P677"/>
  <c r="BI674"/>
  <c r="BH674"/>
  <c r="BG674"/>
  <c r="BF674"/>
  <c r="T674"/>
  <c r="R674"/>
  <c r="P674"/>
  <c r="BI671"/>
  <c r="BH671"/>
  <c r="BG671"/>
  <c r="BF671"/>
  <c r="T671"/>
  <c r="R671"/>
  <c r="P671"/>
  <c r="BI665"/>
  <c r="BH665"/>
  <c r="BG665"/>
  <c r="BF665"/>
  <c r="T665"/>
  <c r="R665"/>
  <c r="P665"/>
  <c r="BI663"/>
  <c r="BH663"/>
  <c r="BG663"/>
  <c r="BF663"/>
  <c r="T663"/>
  <c r="R663"/>
  <c r="P663"/>
  <c r="BI658"/>
  <c r="BH658"/>
  <c r="BG658"/>
  <c r="BF658"/>
  <c r="T658"/>
  <c r="T657"/>
  <c r="R658"/>
  <c r="R657"/>
  <c r="P658"/>
  <c r="P657"/>
  <c r="BI654"/>
  <c r="BH654"/>
  <c r="BG654"/>
  <c r="BF654"/>
  <c r="T654"/>
  <c r="R654"/>
  <c r="P654"/>
  <c r="BI651"/>
  <c r="BH651"/>
  <c r="BG651"/>
  <c r="BF651"/>
  <c r="T651"/>
  <c r="R651"/>
  <c r="P651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38"/>
  <c r="BH638"/>
  <c r="BG638"/>
  <c r="BF638"/>
  <c r="T638"/>
  <c r="R638"/>
  <c r="P638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6"/>
  <c r="BH616"/>
  <c r="BG616"/>
  <c r="BF616"/>
  <c r="T616"/>
  <c r="R616"/>
  <c r="P616"/>
  <c r="BI612"/>
  <c r="BH612"/>
  <c r="BG612"/>
  <c r="BF612"/>
  <c r="T612"/>
  <c r="R612"/>
  <c r="P612"/>
  <c r="BI608"/>
  <c r="BH608"/>
  <c r="BG608"/>
  <c r="BF608"/>
  <c r="T608"/>
  <c r="R608"/>
  <c r="P608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5"/>
  <c r="BH595"/>
  <c r="BG595"/>
  <c r="BF595"/>
  <c r="T595"/>
  <c r="R595"/>
  <c r="P595"/>
  <c r="BI593"/>
  <c r="BH593"/>
  <c r="BG593"/>
  <c r="BF593"/>
  <c r="T593"/>
  <c r="R593"/>
  <c r="P593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77"/>
  <c r="BH577"/>
  <c r="BG577"/>
  <c r="BF577"/>
  <c r="T577"/>
  <c r="R577"/>
  <c r="P577"/>
  <c r="BI574"/>
  <c r="BH574"/>
  <c r="BG574"/>
  <c r="BF574"/>
  <c r="T574"/>
  <c r="R574"/>
  <c r="P574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49"/>
  <c r="BH549"/>
  <c r="BG549"/>
  <c r="BF549"/>
  <c r="T549"/>
  <c r="R549"/>
  <c r="P549"/>
  <c r="BI546"/>
  <c r="BH546"/>
  <c r="BG546"/>
  <c r="BF546"/>
  <c r="T546"/>
  <c r="R546"/>
  <c r="P546"/>
  <c r="BI544"/>
  <c r="BH544"/>
  <c r="BG544"/>
  <c r="BF544"/>
  <c r="T544"/>
  <c r="R544"/>
  <c r="P544"/>
  <c r="BI540"/>
  <c r="BH540"/>
  <c r="BG540"/>
  <c r="BF540"/>
  <c r="T540"/>
  <c r="R540"/>
  <c r="P540"/>
  <c r="BI537"/>
  <c r="BH537"/>
  <c r="BG537"/>
  <c r="BF537"/>
  <c r="T537"/>
  <c r="R537"/>
  <c r="P537"/>
  <c r="BI535"/>
  <c r="BH535"/>
  <c r="BG535"/>
  <c r="BF535"/>
  <c r="T535"/>
  <c r="R535"/>
  <c r="P535"/>
  <c r="BI529"/>
  <c r="BH529"/>
  <c r="BG529"/>
  <c r="BF529"/>
  <c r="T529"/>
  <c r="R529"/>
  <c r="P529"/>
  <c r="BI524"/>
  <c r="BH524"/>
  <c r="BG524"/>
  <c r="BF524"/>
  <c r="T524"/>
  <c r="T523"/>
  <c r="R524"/>
  <c r="R523"/>
  <c r="P524"/>
  <c r="P523"/>
  <c r="BI520"/>
  <c r="BH520"/>
  <c r="BG520"/>
  <c r="BF520"/>
  <c r="T520"/>
  <c r="R520"/>
  <c r="P520"/>
  <c r="BI517"/>
  <c r="BH517"/>
  <c r="BG517"/>
  <c r="BF517"/>
  <c r="T517"/>
  <c r="R517"/>
  <c r="P517"/>
  <c r="BI510"/>
  <c r="BH510"/>
  <c r="BG510"/>
  <c r="BF510"/>
  <c r="T510"/>
  <c r="R510"/>
  <c r="P510"/>
  <c r="BI504"/>
  <c r="BH504"/>
  <c r="BG504"/>
  <c r="BF504"/>
  <c r="T504"/>
  <c r="R504"/>
  <c r="P504"/>
  <c r="BI501"/>
  <c r="BH501"/>
  <c r="BG501"/>
  <c r="BF501"/>
  <c r="T501"/>
  <c r="R501"/>
  <c r="P501"/>
  <c r="BI489"/>
  <c r="BH489"/>
  <c r="BG489"/>
  <c r="BF489"/>
  <c r="T489"/>
  <c r="R489"/>
  <c r="P489"/>
  <c r="BI482"/>
  <c r="BH482"/>
  <c r="BG482"/>
  <c r="BF482"/>
  <c r="T482"/>
  <c r="R482"/>
  <c r="P482"/>
  <c r="BI475"/>
  <c r="BH475"/>
  <c r="BG475"/>
  <c r="BF475"/>
  <c r="T475"/>
  <c r="R475"/>
  <c r="P475"/>
  <c r="BI468"/>
  <c r="BH468"/>
  <c r="BG468"/>
  <c r="BF468"/>
  <c r="T468"/>
  <c r="R468"/>
  <c r="P468"/>
  <c r="BI461"/>
  <c r="BH461"/>
  <c r="BG461"/>
  <c r="BF461"/>
  <c r="T461"/>
  <c r="R461"/>
  <c r="P461"/>
  <c r="BI457"/>
  <c r="BH457"/>
  <c r="BG457"/>
  <c r="BF457"/>
  <c r="T457"/>
  <c r="R457"/>
  <c r="P457"/>
  <c r="BI453"/>
  <c r="BH453"/>
  <c r="BG453"/>
  <c r="BF453"/>
  <c r="T453"/>
  <c r="R453"/>
  <c r="P453"/>
  <c r="BI443"/>
  <c r="BH443"/>
  <c r="BG443"/>
  <c r="BF443"/>
  <c r="T443"/>
  <c r="R443"/>
  <c r="P443"/>
  <c r="BI439"/>
  <c r="BH439"/>
  <c r="BG439"/>
  <c r="BF439"/>
  <c r="T439"/>
  <c r="R439"/>
  <c r="P439"/>
  <c r="BI434"/>
  <c r="BH434"/>
  <c r="BG434"/>
  <c r="BF434"/>
  <c r="T434"/>
  <c r="R434"/>
  <c r="P434"/>
  <c r="BI429"/>
  <c r="BH429"/>
  <c r="BG429"/>
  <c r="BF429"/>
  <c r="T429"/>
  <c r="R429"/>
  <c r="P429"/>
  <c r="BI412"/>
  <c r="BH412"/>
  <c r="BG412"/>
  <c r="BF412"/>
  <c r="T412"/>
  <c r="R412"/>
  <c r="P412"/>
  <c r="BI408"/>
  <c r="BH408"/>
  <c r="BG408"/>
  <c r="BF408"/>
  <c r="T408"/>
  <c r="R408"/>
  <c r="P408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89"/>
  <c r="BH389"/>
  <c r="BG389"/>
  <c r="BF389"/>
  <c r="T389"/>
  <c r="R389"/>
  <c r="P389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7"/>
  <c r="BH367"/>
  <c r="BG367"/>
  <c r="BF367"/>
  <c r="T367"/>
  <c r="R367"/>
  <c r="P367"/>
  <c r="BI362"/>
  <c r="BH362"/>
  <c r="BG362"/>
  <c r="BF362"/>
  <c r="T362"/>
  <c r="R362"/>
  <c r="P362"/>
  <c r="BI344"/>
  <c r="BH344"/>
  <c r="BG344"/>
  <c r="BF344"/>
  <c r="T344"/>
  <c r="R344"/>
  <c r="P344"/>
  <c r="BI339"/>
  <c r="BH339"/>
  <c r="BG339"/>
  <c r="BF339"/>
  <c r="T339"/>
  <c r="R339"/>
  <c r="P339"/>
  <c r="BI329"/>
  <c r="BH329"/>
  <c r="BG329"/>
  <c r="BF329"/>
  <c r="T329"/>
  <c r="R329"/>
  <c r="P329"/>
  <c r="BI320"/>
  <c r="BH320"/>
  <c r="BG320"/>
  <c r="BF320"/>
  <c r="T320"/>
  <c r="R320"/>
  <c r="P320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84"/>
  <c r="BH284"/>
  <c r="BG284"/>
  <c r="BF284"/>
  <c r="T284"/>
  <c r="R284"/>
  <c r="P284"/>
  <c r="BI280"/>
  <c r="BH280"/>
  <c r="BG280"/>
  <c r="BF280"/>
  <c r="T280"/>
  <c r="R280"/>
  <c r="P280"/>
  <c r="BI272"/>
  <c r="BH272"/>
  <c r="BG272"/>
  <c r="BF272"/>
  <c r="T272"/>
  <c r="R272"/>
  <c r="P272"/>
  <c r="BI263"/>
  <c r="BH263"/>
  <c r="BG263"/>
  <c r="BF263"/>
  <c r="T263"/>
  <c r="R263"/>
  <c r="P263"/>
  <c r="BI249"/>
  <c r="BH249"/>
  <c r="BG249"/>
  <c r="BF249"/>
  <c r="T249"/>
  <c r="R249"/>
  <c r="P249"/>
  <c r="BI234"/>
  <c r="BH234"/>
  <c r="BG234"/>
  <c r="BF234"/>
  <c r="T234"/>
  <c r="R234"/>
  <c r="P234"/>
  <c r="BI220"/>
  <c r="BH220"/>
  <c r="BG220"/>
  <c r="BF220"/>
  <c r="T220"/>
  <c r="R220"/>
  <c r="P220"/>
  <c r="BI216"/>
  <c r="BH216"/>
  <c r="BG216"/>
  <c r="BF216"/>
  <c r="T216"/>
  <c r="R216"/>
  <c r="P216"/>
  <c r="BI210"/>
  <c r="BH210"/>
  <c r="BG210"/>
  <c r="BF210"/>
  <c r="T210"/>
  <c r="R210"/>
  <c r="P210"/>
  <c r="BI200"/>
  <c r="BH200"/>
  <c r="BG200"/>
  <c r="BF200"/>
  <c r="T200"/>
  <c r="R200"/>
  <c r="P200"/>
  <c r="BI192"/>
  <c r="BH192"/>
  <c r="BG192"/>
  <c r="BF192"/>
  <c r="T192"/>
  <c r="R192"/>
  <c r="P192"/>
  <c r="BI177"/>
  <c r="BH177"/>
  <c r="BG177"/>
  <c r="BF177"/>
  <c r="T177"/>
  <c r="R177"/>
  <c r="P177"/>
  <c r="BI160"/>
  <c r="BH160"/>
  <c r="BG160"/>
  <c r="BF160"/>
  <c r="T160"/>
  <c r="R160"/>
  <c r="P160"/>
  <c r="BI153"/>
  <c r="BH153"/>
  <c r="BG153"/>
  <c r="BF153"/>
  <c r="T153"/>
  <c r="R153"/>
  <c r="P153"/>
  <c r="BI139"/>
  <c r="BH139"/>
  <c r="BG139"/>
  <c r="BF139"/>
  <c r="T139"/>
  <c r="R139"/>
  <c r="P139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F98"/>
  <c r="F96"/>
  <c r="E94"/>
  <c r="F50"/>
  <c r="F48"/>
  <c r="E46"/>
  <c r="J22"/>
  <c r="E22"/>
  <c r="J51"/>
  <c r="J21"/>
  <c r="J19"/>
  <c r="E19"/>
  <c r="J50"/>
  <c r="J18"/>
  <c r="J16"/>
  <c r="E16"/>
  <c r="F99"/>
  <c r="J15"/>
  <c r="J10"/>
  <c r="J96"/>
  <c i="1" r="L50"/>
  <c r="AM50"/>
  <c r="AM49"/>
  <c r="L49"/>
  <c r="AM47"/>
  <c r="L47"/>
  <c r="L45"/>
  <c r="L44"/>
  <c i="2" r="BK1305"/>
  <c r="BK1283"/>
  <c r="BK1100"/>
  <c r="BK924"/>
  <c r="J832"/>
  <c r="BK787"/>
  <c r="BK685"/>
  <c r="BK595"/>
  <c r="BK375"/>
  <c r="BK216"/>
  <c r="BK1253"/>
  <c r="J1090"/>
  <c r="BK951"/>
  <c r="J797"/>
  <c r="J682"/>
  <c r="J583"/>
  <c r="BK381"/>
  <c r="J220"/>
  <c r="J1181"/>
  <c r="BK944"/>
  <c r="J838"/>
  <c r="J782"/>
  <c r="BK690"/>
  <c r="BK574"/>
  <c r="BK439"/>
  <c r="J1247"/>
  <c r="J1052"/>
  <c r="BK899"/>
  <c r="J816"/>
  <c r="BK717"/>
  <c r="J620"/>
  <c r="BK549"/>
  <c r="J403"/>
  <c r="BK113"/>
  <c r="J1283"/>
  <c r="J1137"/>
  <c r="J941"/>
  <c r="J830"/>
  <c r="BK770"/>
  <c r="J674"/>
  <c r="BK529"/>
  <c r="J395"/>
  <c r="BK300"/>
  <c r="J1267"/>
  <c r="J1045"/>
  <c r="BK901"/>
  <c r="J799"/>
  <c r="J697"/>
  <c r="J623"/>
  <c r="J489"/>
  <c r="BK272"/>
  <c i="1" r="AS54"/>
  <c i="2" r="J1059"/>
  <c r="BK906"/>
  <c r="BK820"/>
  <c r="J764"/>
  <c r="J680"/>
  <c r="J546"/>
  <c r="BK377"/>
  <c r="J1162"/>
  <c r="BK947"/>
  <c r="J866"/>
  <c r="BK797"/>
  <c r="BK695"/>
  <c r="BK589"/>
  <c r="J443"/>
  <c r="J300"/>
  <c r="BK109"/>
  <c r="BK1286"/>
  <c r="J1112"/>
  <c r="J937"/>
  <c r="BK836"/>
  <c r="BK755"/>
  <c r="BK671"/>
  <c r="BK563"/>
  <c r="J475"/>
  <c r="J210"/>
  <c r="J1262"/>
  <c r="BK1112"/>
  <c r="J976"/>
  <c r="BK801"/>
  <c r="BK665"/>
  <c r="J529"/>
  <c r="BK339"/>
  <c r="J122"/>
  <c r="BK1104"/>
  <c r="BK914"/>
  <c r="J814"/>
  <c r="J727"/>
  <c r="BK642"/>
  <c r="BK461"/>
  <c r="J1256"/>
  <c r="BK1084"/>
  <c r="BK928"/>
  <c r="J852"/>
  <c r="J773"/>
  <c r="BK707"/>
  <c r="BK604"/>
  <c r="J439"/>
  <c r="J302"/>
  <c r="BK1313"/>
  <c r="BK1270"/>
  <c r="BK1063"/>
  <c r="J894"/>
  <c r="BK804"/>
  <c r="J1313"/>
  <c r="J1196"/>
  <c r="BK1026"/>
  <c r="J860"/>
  <c r="BK806"/>
  <c r="J717"/>
  <c r="J629"/>
  <c r="BK517"/>
  <c r="BK320"/>
  <c r="J1273"/>
  <c r="BK1042"/>
  <c r="J875"/>
  <c r="BK750"/>
  <c r="J654"/>
  <c r="BK558"/>
  <c r="BK329"/>
  <c r="J1128"/>
  <c r="J982"/>
  <c r="BK878"/>
  <c r="J792"/>
  <c r="BK711"/>
  <c r="J604"/>
  <c r="J468"/>
  <c r="BK1258"/>
  <c r="BK1097"/>
  <c r="BK920"/>
  <c r="BK824"/>
  <c r="J750"/>
  <c r="BK608"/>
  <c r="J453"/>
  <c r="J306"/>
  <c r="J177"/>
  <c r="BK1297"/>
  <c r="BK1181"/>
  <c r="J1070"/>
  <c r="J845"/>
  <c r="BK799"/>
  <c r="J753"/>
  <c r="BK651"/>
  <c r="J504"/>
  <c r="BK192"/>
  <c r="BK1247"/>
  <c r="BK1013"/>
  <c r="BK860"/>
  <c r="J758"/>
  <c r="BK663"/>
  <c r="J535"/>
  <c r="BK302"/>
  <c r="J160"/>
  <c r="BK1162"/>
  <c r="J924"/>
  <c r="BK834"/>
  <c r="J721"/>
  <c r="J651"/>
  <c r="BK567"/>
  <c r="BK403"/>
  <c r="J1238"/>
  <c r="J989"/>
  <c r="BK886"/>
  <c r="J818"/>
  <c r="J761"/>
  <c r="BK674"/>
  <c r="BK510"/>
  <c r="BK263"/>
  <c r="J1309"/>
  <c r="J1241"/>
  <c r="BK1077"/>
  <c r="J910"/>
  <c r="J826"/>
  <c r="BK776"/>
  <c r="BK688"/>
  <c r="J586"/>
  <c r="J510"/>
  <c r="BK306"/>
  <c r="J1270"/>
  <c r="BK1059"/>
  <c r="J916"/>
  <c r="BK764"/>
  <c r="J702"/>
  <c r="J589"/>
  <c r="BK468"/>
  <c r="J304"/>
  <c r="BK105"/>
  <c r="J1035"/>
  <c r="J834"/>
  <c r="BK773"/>
  <c r="J707"/>
  <c r="BK612"/>
  <c r="BK520"/>
  <c r="BK1264"/>
  <c r="J1120"/>
  <c r="J951"/>
  <c r="J878"/>
  <c r="BK822"/>
  <c r="J734"/>
  <c r="BK638"/>
  <c r="J517"/>
  <c r="J320"/>
  <c r="BK200"/>
  <c r="J1305"/>
  <c r="BK1238"/>
  <c r="BK958"/>
  <c r="BK852"/>
  <c r="BK816"/>
  <c r="BK745"/>
  <c r="J695"/>
  <c r="J635"/>
  <c r="BK544"/>
  <c r="BK489"/>
  <c r="J339"/>
  <c r="J127"/>
  <c r="J1258"/>
  <c r="J1150"/>
  <c r="BK982"/>
  <c r="J906"/>
  <c r="J806"/>
  <c r="BK730"/>
  <c r="J690"/>
  <c r="BK601"/>
  <c r="BK537"/>
  <c r="J501"/>
  <c r="BK475"/>
  <c r="J367"/>
  <c r="J309"/>
  <c r="BK280"/>
  <c r="J249"/>
  <c r="J200"/>
  <c r="BK127"/>
  <c r="J109"/>
  <c r="J1276"/>
  <c r="BK1168"/>
  <c r="BK1070"/>
  <c r="BK933"/>
  <c r="J748"/>
  <c r="BK702"/>
  <c r="BK654"/>
  <c r="J593"/>
  <c r="J549"/>
  <c r="BK443"/>
  <c r="BK1260"/>
  <c r="BK1241"/>
  <c r="J914"/>
  <c r="BK845"/>
  <c r="J820"/>
  <c r="J804"/>
  <c r="J767"/>
  <c r="BK721"/>
  <c r="BK680"/>
  <c r="J642"/>
  <c r="BK598"/>
  <c r="J544"/>
  <c r="J461"/>
  <c r="BK412"/>
  <c r="J329"/>
  <c r="J284"/>
  <c r="BK234"/>
  <c r="J116"/>
  <c r="BK1293"/>
  <c r="BK1150"/>
  <c r="J947"/>
  <c r="J843"/>
  <c r="BK734"/>
  <c r="J645"/>
  <c r="BK540"/>
  <c r="BK429"/>
  <c r="J272"/>
  <c r="J1264"/>
  <c r="BK1128"/>
  <c r="BK910"/>
  <c r="J808"/>
  <c r="J711"/>
  <c r="BK620"/>
  <c r="J408"/>
  <c r="BK298"/>
  <c r="J113"/>
  <c r="J1055"/>
  <c r="J901"/>
  <c r="BK812"/>
  <c r="J736"/>
  <c r="BK635"/>
  <c r="J537"/>
  <c r="BK1276"/>
  <c r="J1157"/>
  <c r="J1003"/>
  <c r="J889"/>
  <c r="BK794"/>
  <c r="J688"/>
  <c r="J595"/>
  <c r="J429"/>
  <c r="J298"/>
  <c r="J1315"/>
  <c r="J1290"/>
  <c r="BK1087"/>
  <c r="J920"/>
  <c r="J822"/>
  <c r="BK693"/>
  <c r="J598"/>
  <c r="J457"/>
  <c r="J234"/>
  <c r="J1260"/>
  <c r="J1097"/>
  <c r="J933"/>
  <c r="BK743"/>
  <c r="J638"/>
  <c r="BK571"/>
  <c r="J377"/>
  <c r="BK210"/>
  <c r="BK1273"/>
  <c r="J1026"/>
  <c r="J882"/>
  <c r="BK808"/>
  <c r="J743"/>
  <c r="BK586"/>
  <c r="BK453"/>
  <c r="J1253"/>
  <c r="J1013"/>
  <c r="BK896"/>
  <c r="BK826"/>
  <c r="BK736"/>
  <c r="BK616"/>
  <c r="BK546"/>
  <c r="J362"/>
  <c r="J192"/>
  <c r="BK1315"/>
  <c r="BK1279"/>
  <c r="J1042"/>
  <c r="J891"/>
  <c r="J801"/>
  <c r="BK727"/>
  <c r="J616"/>
  <c r="J412"/>
  <c r="BK249"/>
  <c r="J1250"/>
  <c r="BK1035"/>
  <c r="BK882"/>
  <c r="J745"/>
  <c r="BK645"/>
  <c r="J560"/>
  <c r="J375"/>
  <c r="BK177"/>
  <c r="BK1137"/>
  <c r="BK889"/>
  <c r="BK792"/>
  <c r="BK753"/>
  <c r="BK677"/>
  <c r="J558"/>
  <c r="J381"/>
  <c r="J1203"/>
  <c r="J997"/>
  <c r="J836"/>
  <c r="BK790"/>
  <c r="J685"/>
  <c r="BK577"/>
  <c r="BK457"/>
  <c r="J280"/>
  <c r="J105"/>
  <c r="J1286"/>
  <c r="J1084"/>
  <c r="J928"/>
  <c r="BK838"/>
  <c r="BK779"/>
  <c r="J730"/>
  <c r="J663"/>
  <c r="J608"/>
  <c r="J520"/>
  <c r="BK434"/>
  <c r="BK284"/>
  <c r="BK160"/>
  <c r="J1244"/>
  <c r="J1087"/>
  <c r="BK1020"/>
  <c r="J944"/>
  <c r="BK840"/>
  <c r="J785"/>
  <c r="BK1290"/>
  <c r="J1279"/>
  <c r="J1077"/>
  <c r="J899"/>
  <c r="J824"/>
  <c r="BK761"/>
  <c r="J665"/>
  <c r="J567"/>
  <c r="BK482"/>
  <c r="BK153"/>
  <c r="BK1211"/>
  <c r="BK997"/>
  <c r="J848"/>
  <c r="J740"/>
  <c r="J632"/>
  <c r="BK524"/>
  <c r="BK367"/>
  <c r="BK139"/>
  <c r="J1100"/>
  <c r="J912"/>
  <c r="BK828"/>
  <c r="J755"/>
  <c r="BK658"/>
  <c r="J563"/>
  <c r="BK385"/>
  <c r="J1211"/>
  <c r="BK941"/>
  <c r="BK856"/>
  <c r="J776"/>
  <c r="J648"/>
  <c r="J482"/>
  <c r="J344"/>
  <c r="J216"/>
  <c r="BK1309"/>
  <c r="BK1256"/>
  <c r="J1020"/>
  <c r="J896"/>
  <c r="J810"/>
  <c r="BK724"/>
  <c r="BK632"/>
  <c r="BK362"/>
  <c r="BK133"/>
  <c r="BK1196"/>
  <c r="BK967"/>
  <c r="BK810"/>
  <c r="BK714"/>
  <c r="BK593"/>
  <c r="J399"/>
  <c r="BK344"/>
  <c r="BK116"/>
  <c r="BK1120"/>
  <c r="BK976"/>
  <c r="J840"/>
  <c r="J790"/>
  <c r="BK697"/>
  <c r="BK623"/>
  <c r="BK504"/>
  <c r="BK1262"/>
  <c r="BK1090"/>
  <c r="BK916"/>
  <c r="BK843"/>
  <c r="J779"/>
  <c r="J714"/>
  <c r="J601"/>
  <c r="BK408"/>
  <c r="BK309"/>
  <c r="J133"/>
  <c r="J1297"/>
  <c r="J1168"/>
  <c r="BK1005"/>
  <c r="BK848"/>
  <c r="J812"/>
  <c r="BK738"/>
  <c r="BK648"/>
  <c r="J524"/>
  <c r="BK372"/>
  <c r="J139"/>
  <c r="BK1203"/>
  <c r="BK1003"/>
  <c r="J856"/>
  <c r="J738"/>
  <c r="J626"/>
  <c r="BK389"/>
  <c r="J263"/>
  <c r="J1185"/>
  <c r="J958"/>
  <c r="BK875"/>
  <c r="J787"/>
  <c r="J693"/>
  <c r="BK583"/>
  <c r="J434"/>
  <c r="BK1244"/>
  <c r="BK1045"/>
  <c r="BK894"/>
  <c r="BK814"/>
  <c r="BK758"/>
  <c r="J671"/>
  <c r="J540"/>
  <c r="J372"/>
  <c r="BK122"/>
  <c r="J1293"/>
  <c r="BK1157"/>
  <c r="BK912"/>
  <c r="J828"/>
  <c r="BK767"/>
  <c r="J677"/>
  <c r="J574"/>
  <c r="J389"/>
  <c r="BK220"/>
  <c r="BK1267"/>
  <c r="BK1055"/>
  <c r="J869"/>
  <c r="BK748"/>
  <c r="BK704"/>
  <c r="J658"/>
  <c r="BK629"/>
  <c r="J577"/>
  <c r="J385"/>
  <c r="BK1052"/>
  <c r="BK989"/>
  <c r="J886"/>
  <c r="BK866"/>
  <c r="BK832"/>
  <c r="BK818"/>
  <c r="J794"/>
  <c r="BK785"/>
  <c r="J770"/>
  <c r="J724"/>
  <c r="BK682"/>
  <c r="BK626"/>
  <c r="J571"/>
  <c r="BK501"/>
  <c r="BK395"/>
  <c r="BK1250"/>
  <c r="BK1185"/>
  <c r="J1104"/>
  <c r="J1063"/>
  <c r="J1005"/>
  <c r="J967"/>
  <c r="BK937"/>
  <c r="BK891"/>
  <c r="BK869"/>
  <c r="BK830"/>
  <c r="BK782"/>
  <c r="BK740"/>
  <c r="J704"/>
  <c r="J612"/>
  <c r="BK560"/>
  <c r="BK535"/>
  <c r="BK399"/>
  <c r="BK304"/>
  <c r="J153"/>
  <c l="1" r="BK104"/>
  <c r="BK152"/>
  <c r="J152"/>
  <c r="J58"/>
  <c r="BK308"/>
  <c r="J308"/>
  <c r="J59"/>
  <c r="BK500"/>
  <c r="J500"/>
  <c r="J60"/>
  <c r="T528"/>
  <c r="T566"/>
  <c r="T592"/>
  <c r="R641"/>
  <c r="R662"/>
  <c r="R706"/>
  <c r="P847"/>
  <c r="P881"/>
  <c r="R919"/>
  <c r="R927"/>
  <c r="P950"/>
  <c r="T1062"/>
  <c r="T1103"/>
  <c r="T1136"/>
  <c r="R1237"/>
  <c r="R1236"/>
  <c r="T104"/>
  <c r="P152"/>
  <c r="P308"/>
  <c r="P500"/>
  <c r="R528"/>
  <c r="R566"/>
  <c r="R592"/>
  <c r="P641"/>
  <c r="P662"/>
  <c r="T706"/>
  <c r="T847"/>
  <c r="T881"/>
  <c r="BK927"/>
  <c r="J927"/>
  <c r="J73"/>
  <c r="BK950"/>
  <c r="J950"/>
  <c r="J74"/>
  <c r="BK1062"/>
  <c r="J1062"/>
  <c r="J75"/>
  <c r="R1103"/>
  <c r="R1136"/>
  <c r="P1237"/>
  <c r="P1236"/>
  <c r="R104"/>
  <c r="R152"/>
  <c r="T308"/>
  <c r="T500"/>
  <c r="P528"/>
  <c r="P566"/>
  <c r="P592"/>
  <c r="T641"/>
  <c r="T662"/>
  <c r="P706"/>
  <c r="R847"/>
  <c r="R881"/>
  <c r="P919"/>
  <c r="P927"/>
  <c r="T950"/>
  <c r="R1062"/>
  <c r="BK1103"/>
  <c r="J1103"/>
  <c r="J76"/>
  <c r="P1136"/>
  <c r="BK1237"/>
  <c r="J1237"/>
  <c r="J79"/>
  <c r="BK1312"/>
  <c r="J1312"/>
  <c r="J84"/>
  <c r="R1312"/>
  <c r="R1303"/>
  <c r="P104"/>
  <c r="P103"/>
  <c r="T152"/>
  <c r="R308"/>
  <c r="R500"/>
  <c r="BK528"/>
  <c r="J528"/>
  <c r="J63"/>
  <c r="BK566"/>
  <c r="J566"/>
  <c r="J64"/>
  <c r="BK592"/>
  <c r="J592"/>
  <c r="J65"/>
  <c r="BK641"/>
  <c r="J641"/>
  <c r="J66"/>
  <c r="BK662"/>
  <c r="J662"/>
  <c r="J68"/>
  <c r="BK706"/>
  <c r="J706"/>
  <c r="J69"/>
  <c r="BK847"/>
  <c r="J847"/>
  <c r="J70"/>
  <c r="BK881"/>
  <c r="J881"/>
  <c r="J71"/>
  <c r="BK919"/>
  <c r="J919"/>
  <c r="J72"/>
  <c r="T919"/>
  <c r="T927"/>
  <c r="R950"/>
  <c r="P1062"/>
  <c r="P1103"/>
  <c r="BK1136"/>
  <c r="J1136"/>
  <c r="J77"/>
  <c r="T1237"/>
  <c r="T1236"/>
  <c r="P1312"/>
  <c r="P1303"/>
  <c r="T1312"/>
  <c r="T1303"/>
  <c r="BK523"/>
  <c r="J523"/>
  <c r="J61"/>
  <c r="BK1296"/>
  <c r="J1296"/>
  <c r="J80"/>
  <c r="BK1304"/>
  <c r="J1304"/>
  <c r="J82"/>
  <c r="BK1308"/>
  <c r="J1308"/>
  <c r="J83"/>
  <c r="BK657"/>
  <c r="J657"/>
  <c r="J67"/>
  <c r="F51"/>
  <c r="J99"/>
  <c r="BE113"/>
  <c r="BE127"/>
  <c r="BE153"/>
  <c r="BE220"/>
  <c r="BE234"/>
  <c r="BE263"/>
  <c r="BE298"/>
  <c r="BE300"/>
  <c r="BE302"/>
  <c r="BE329"/>
  <c r="BE339"/>
  <c r="BE344"/>
  <c r="BE377"/>
  <c r="BE381"/>
  <c r="BE389"/>
  <c r="BE395"/>
  <c r="BE468"/>
  <c r="BE489"/>
  <c r="BE501"/>
  <c r="BE504"/>
  <c r="BE524"/>
  <c r="BE563"/>
  <c r="BE571"/>
  <c r="BE583"/>
  <c r="BE593"/>
  <c r="BE626"/>
  <c r="BE629"/>
  <c r="BE642"/>
  <c r="BE658"/>
  <c r="BE663"/>
  <c r="BE690"/>
  <c r="BE695"/>
  <c r="BE697"/>
  <c r="BE711"/>
  <c r="BE724"/>
  <c r="BE743"/>
  <c r="BE745"/>
  <c r="BE758"/>
  <c r="BE785"/>
  <c r="BE790"/>
  <c r="BE794"/>
  <c r="BE799"/>
  <c r="BE808"/>
  <c r="BE810"/>
  <c r="BE826"/>
  <c r="BE830"/>
  <c r="BE838"/>
  <c r="BE840"/>
  <c r="BE843"/>
  <c r="BE901"/>
  <c r="BE906"/>
  <c r="BE967"/>
  <c r="BE1013"/>
  <c r="BE1035"/>
  <c r="BE1052"/>
  <c r="BE1077"/>
  <c r="BE1087"/>
  <c r="BE1100"/>
  <c r="BE1120"/>
  <c r="BE1137"/>
  <c r="BE1162"/>
  <c r="BE1181"/>
  <c r="BE1238"/>
  <c r="BE1241"/>
  <c r="BE1250"/>
  <c r="BE1270"/>
  <c r="BE372"/>
  <c r="BE375"/>
  <c r="BE399"/>
  <c r="BE475"/>
  <c r="BE482"/>
  <c r="BE520"/>
  <c r="BE529"/>
  <c r="BE537"/>
  <c r="BE540"/>
  <c r="BE574"/>
  <c r="BE595"/>
  <c r="BE632"/>
  <c r="BE638"/>
  <c r="BE645"/>
  <c r="BE665"/>
  <c r="BE674"/>
  <c r="BE685"/>
  <c r="BE704"/>
  <c r="BE730"/>
  <c r="BE738"/>
  <c r="BE755"/>
  <c r="BE767"/>
  <c r="BE776"/>
  <c r="BE782"/>
  <c r="BE806"/>
  <c r="BE816"/>
  <c r="BE822"/>
  <c r="BE828"/>
  <c r="BE852"/>
  <c r="BE856"/>
  <c r="BE896"/>
  <c r="BE916"/>
  <c r="BE920"/>
  <c r="BE937"/>
  <c r="BE951"/>
  <c r="BE958"/>
  <c r="BE976"/>
  <c r="BE997"/>
  <c r="BE1005"/>
  <c r="BE1059"/>
  <c r="BE1070"/>
  <c r="BE1084"/>
  <c r="BE1090"/>
  <c r="BE1112"/>
  <c r="BE1150"/>
  <c r="J48"/>
  <c r="J98"/>
  <c r="BE116"/>
  <c r="BE133"/>
  <c r="BE160"/>
  <c r="BE177"/>
  <c r="BE192"/>
  <c r="BE216"/>
  <c r="BE280"/>
  <c r="BE306"/>
  <c r="BE320"/>
  <c r="BE362"/>
  <c r="BE367"/>
  <c r="BE408"/>
  <c r="BE412"/>
  <c r="BE429"/>
  <c r="BE434"/>
  <c r="BE439"/>
  <c r="BE453"/>
  <c r="BE457"/>
  <c r="BE510"/>
  <c r="BE517"/>
  <c r="BE544"/>
  <c r="BE546"/>
  <c r="BE567"/>
  <c r="BE577"/>
  <c r="BE601"/>
  <c r="BE604"/>
  <c r="BE608"/>
  <c r="BE616"/>
  <c r="BE635"/>
  <c r="BE648"/>
  <c r="BE651"/>
  <c r="BE671"/>
  <c r="BE677"/>
  <c r="BE682"/>
  <c r="BE688"/>
  <c r="BE693"/>
  <c r="BE714"/>
  <c r="BE717"/>
  <c r="BE727"/>
  <c r="BE734"/>
  <c r="BE736"/>
  <c r="BE753"/>
  <c r="BE761"/>
  <c r="BE770"/>
  <c r="BE779"/>
  <c r="BE787"/>
  <c r="BE792"/>
  <c r="BE801"/>
  <c r="BE812"/>
  <c r="BE814"/>
  <c r="BE818"/>
  <c r="BE820"/>
  <c r="BE824"/>
  <c r="BE832"/>
  <c r="BE834"/>
  <c r="BE836"/>
  <c r="BE848"/>
  <c r="BE882"/>
  <c r="BE886"/>
  <c r="BE891"/>
  <c r="BE894"/>
  <c r="BE899"/>
  <c r="BE910"/>
  <c r="BE912"/>
  <c r="BE914"/>
  <c r="BE924"/>
  <c r="BE933"/>
  <c r="BE944"/>
  <c r="BE947"/>
  <c r="BE1003"/>
  <c r="BE1020"/>
  <c r="BE1026"/>
  <c r="BE1045"/>
  <c r="BE1063"/>
  <c r="BE1157"/>
  <c r="BE1168"/>
  <c r="BE1185"/>
  <c r="BE1196"/>
  <c r="BE1244"/>
  <c r="BE1247"/>
  <c r="BE1253"/>
  <c r="BE1256"/>
  <c r="BE1258"/>
  <c r="BE1262"/>
  <c r="BE1264"/>
  <c r="BE1267"/>
  <c r="BE105"/>
  <c r="BE109"/>
  <c r="BE122"/>
  <c r="BE139"/>
  <c r="BE200"/>
  <c r="BE210"/>
  <c r="BE249"/>
  <c r="BE272"/>
  <c r="BE284"/>
  <c r="BE304"/>
  <c r="BE309"/>
  <c r="BE385"/>
  <c r="BE403"/>
  <c r="BE443"/>
  <c r="BE461"/>
  <c r="BE535"/>
  <c r="BE549"/>
  <c r="BE558"/>
  <c r="BE560"/>
  <c r="BE586"/>
  <c r="BE589"/>
  <c r="BE598"/>
  <c r="BE612"/>
  <c r="BE620"/>
  <c r="BE623"/>
  <c r="BE654"/>
  <c r="BE680"/>
  <c r="BE702"/>
  <c r="BE707"/>
  <c r="BE721"/>
  <c r="BE740"/>
  <c r="BE748"/>
  <c r="BE750"/>
  <c r="BE764"/>
  <c r="BE773"/>
  <c r="BE797"/>
  <c r="BE804"/>
  <c r="BE845"/>
  <c r="BE860"/>
  <c r="BE866"/>
  <c r="BE869"/>
  <c r="BE875"/>
  <c r="BE878"/>
  <c r="BE889"/>
  <c r="BE928"/>
  <c r="BE941"/>
  <c r="BE982"/>
  <c r="BE989"/>
  <c r="BE1042"/>
  <c r="BE1055"/>
  <c r="BE1097"/>
  <c r="BE1104"/>
  <c r="BE1128"/>
  <c r="BE1203"/>
  <c r="BE1211"/>
  <c r="BE1260"/>
  <c r="BE1273"/>
  <c r="BE1276"/>
  <c r="BE1279"/>
  <c r="BE1283"/>
  <c r="BE1286"/>
  <c r="BE1290"/>
  <c r="BE1293"/>
  <c r="BE1297"/>
  <c r="BE1305"/>
  <c r="BE1309"/>
  <c r="BE1313"/>
  <c r="BE1315"/>
  <c r="F34"/>
  <c i="1" r="BC55"/>
  <c r="BC54"/>
  <c r="W32"/>
  <c i="2" r="F33"/>
  <c i="1" r="BB55"/>
  <c r="BB54"/>
  <c r="AX54"/>
  <c i="2" r="J32"/>
  <c i="1" r="AW55"/>
  <c i="2" r="F32"/>
  <c i="1" r="BA55"/>
  <c r="BA54"/>
  <c r="AW54"/>
  <c r="AK30"/>
  <c i="2" r="F35"/>
  <c i="1" r="BD55"/>
  <c r="BD54"/>
  <c r="W33"/>
  <c i="2" l="1" r="R103"/>
  <c r="T527"/>
  <c r="R527"/>
  <c r="T103"/>
  <c r="T102"/>
  <c r="BK103"/>
  <c r="P527"/>
  <c r="P102"/>
  <c i="1" r="AU55"/>
  <c i="2" r="J104"/>
  <c r="J57"/>
  <c r="BK1303"/>
  <c r="J1303"/>
  <c r="J81"/>
  <c r="BK527"/>
  <c r="J527"/>
  <c r="J62"/>
  <c r="BK1236"/>
  <c r="J1236"/>
  <c r="J78"/>
  <c i="1" r="W31"/>
  <c r="AY54"/>
  <c r="W30"/>
  <c i="2" r="F31"/>
  <c i="1" r="AZ55"/>
  <c r="AZ54"/>
  <c r="W29"/>
  <c r="AU54"/>
  <c i="2" r="J31"/>
  <c i="1" r="AV55"/>
  <c r="AT55"/>
  <c i="2" l="1" r="BK102"/>
  <c r="J102"/>
  <c r="R102"/>
  <c r="J103"/>
  <c r="J56"/>
  <c r="J28"/>
  <c i="1" r="AG55"/>
  <c r="AG54"/>
  <c r="AK26"/>
  <c r="AV54"/>
  <c r="AK29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<sst xmlns="http://schemas.openxmlformats.org/spreadsheetml/2006/main">
  <si>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</si>
  <si>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</si>
  <si>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</si>
  <si>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</si>
  <si>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</si>
  <si>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{0105faf5-58c2-4041-ba3e-530de56d74ca}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</si>
  <si>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</si>
  <si>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</si>
  <si>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</si>
  <si>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</si>
  <si>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</si>
  <si>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</si>
  <si>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</si>
  <si>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</si>
  <si>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1-2025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</si>
  <si>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</si>
  <si>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</si>
  <si>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objektu ZŠ a MŠ Radlická - zvýšení počtu učeben - II etapa</t>
  </si>
  <si>
    <t>KSO:</t>
  </si>
  <si>
    <t>801 32</t>
  </si>
  <si>
    <t>CC-CZ:</t>
  </si>
  <si>
    <t/>
  </si>
  <si>
    <t>Místo:</t>
  </si>
  <si>
    <t>Praha 5, Radlická 115/140</t>
  </si>
  <si>
    <t>Datum:</t>
  </si>
  <si>
    <t>27. 1. 2025</t>
  </si>
  <si>
    <t>CZ-CPV:</t>
  </si>
  <si>
    <t>45214200-2</t>
  </si>
  <si>
    <t>Zadavatel:</t>
  </si>
  <si>
    <t>IČ:</t>
  </si>
  <si>
    <t>MČ Praha 5, nám. 14. října 4, Praha 5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</si>
  <si>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</si>
  <si>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</si>
  <si>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</si>
  <si>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</si>
  <si>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</si>
  <si>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</si>
  <si>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</si>
  <si>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</si>
  <si>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</si>
  <si>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</si>
  <si>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</si>
  <si>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</si>
  <si>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</si>
  <si>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</si>
  <si>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</si>
  <si>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</si>
  <si>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</si>
  <si>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</si>
  <si>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</si>
  <si>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</si>
  <si>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</si>
  <si>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</si>
  <si>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</si>
  <si>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</si>
  <si>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</si>
  <si>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</si>
  <si>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</si>
  <si>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</si>
  <si>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</si>
  <si>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</si>
  <si>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</si>
  <si>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</si>
  <si>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</si>
  <si>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</si>
  <si>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</si>
  <si>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</si>
  <si>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</si>
  <si>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</si>
  <si>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</si>
  <si>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</si>
  <si>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</si>
  <si>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</si>
  <si>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</si>
  <si>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</si>
  <si>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</si>
  <si>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</si>
  <si>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</si>
  <si>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</si>
  <si>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</si>
  <si>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</si>
  <si>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</si>
  <si>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</si>
  <si>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</si>
  <si>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</si>
  <si>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</si>
  <si>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</si>
  <si>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</si>
  <si>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</si>
  <si>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</si>
  <si>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</si>
  <si>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</si>
  <si>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</si>
  <si>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</si>
  <si>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</si>
  <si>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</si>
  <si>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</si>
  <si>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</si>
  <si>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protipožární ochrana</t>
  </si>
  <si>
    <t xml:space="preserve">    735 - Ústřední vytápění - otopná tělesa</t>
  </si>
  <si>
    <t xml:space="preserve">    740 - Elektroinstalace - silnoproud a slaboproud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</si>
  <si>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</si>
  <si>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</si>
  <si>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</si>
  <si>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</si>
  <si>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</si>
  <si>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</si>
  <si>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</si>
  <si>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</si>
  <si>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</si>
  <si>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</si>
  <si>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</si>
  <si>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</si>
  <si>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</si>
  <si>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</si>
  <si>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</si>
  <si>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</si>
  <si>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</si>
  <si>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</si>
  <si>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</si>
  <si>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</si>
  <si>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</si>
  <si>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</si>
  <si>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</si>
  <si>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</si>
  <si>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</si>
  <si>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</si>
  <si>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</si>
  <si>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</si>
  <si>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</si>
  <si>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</si>
  <si>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</si>
  <si>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</si>
  <si>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</si>
  <si>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</si>
  <si>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310237271</t>
  </si>
  <si>
    <t>Zazdívka otvorů pl přes 0,09 do 0,25 m2 ve zdivu nadzákladovém cihlami pálenými tl přes 600 do 750 mm</t>
  </si>
  <si>
    <t>kus</t>
  </si>
  <si>
    <t>CS ÚRS 2025 01</t>
  </si>
  <si>
    <t>4</t>
  </si>
  <si>
    <t>1675105548</t>
  </si>
  <si>
    <t>PP</t>
  </si>
  <si>
    <t>Zazdívka otvorů ve zdivu nadzákladovém cihlami pálenými plochy přes 0,09 m2 do 0,25 m2, ve zdi tl. přes 600 do 750 mm</t>
  </si>
  <si>
    <t>Online PSC</t>
  </si>
  <si>
    <t>https://podminky.urs.cz/item/CS_URS_2025_01/310237271</t>
  </si>
  <si>
    <t>VV</t>
  </si>
  <si>
    <t>"po připojení kanalizace umyvadla m.č.P101"1</t>
  </si>
  <si>
    <t>310271530R</t>
  </si>
  <si>
    <t xml:space="preserve">Zazdívka otvorů ve zdivu nadzákladovém pl do 1 m2 pórobetonovými tvárnicemi do P2 na tenkovrstvou maltu </t>
  </si>
  <si>
    <t>m3</t>
  </si>
  <si>
    <t>-2031075473</t>
  </si>
  <si>
    <t>Zazdívka otvorů ve zdivu nadzákladovém pórobetonovými tvárnicemi plochy do 1 m2, pevnost tvárnic do P2</t>
  </si>
  <si>
    <t>"1NP"</t>
  </si>
  <si>
    <t>"zazdívka dveří v místě nik"1,08*0,9*0,19*4</t>
  </si>
  <si>
    <t>310271532R</t>
  </si>
  <si>
    <t xml:space="preserve">Zazdívka otvorů ve zdivu nadzákladovém pl přes 1 m2 do 4 m2  pórobetonovými tvárnicemi do P2 na tenkovrstvou maltu </t>
  </si>
  <si>
    <t>-1759172348</t>
  </si>
  <si>
    <t xml:space="preserve">Zazdívka otvorů ve zdivu nadzákladovém plochy přes 1 m2 do 4 m2 pórobetonovými tvárnicemi do P2 na tenkovrstvou maltu </t>
  </si>
  <si>
    <t>"1NP zazdívka dveří z obou stran"1*2,06*0,34</t>
  </si>
  <si>
    <t>317142432</t>
  </si>
  <si>
    <t>Překlad nenosný pórobetonový š 125 mm v do 250 mm na tenkovrstvou maltu dl přes 1000 do 1250 mm</t>
  </si>
  <si>
    <t>1313432813</t>
  </si>
  <si>
    <t>Překlady nenosné z pórobetonu osazené do tenkého maltového lože, výšky do 250 mm, šířky překladu 125 mm, délky překladu přes 1000 do 1250 mm</t>
  </si>
  <si>
    <t>https://podminky.urs.cz/item/CS_URS_2025_01/317142432</t>
  </si>
  <si>
    <t>"1NP"1</t>
  </si>
  <si>
    <t>"3NP"1</t>
  </si>
  <si>
    <t>Součet</t>
  </si>
  <si>
    <t>5</t>
  </si>
  <si>
    <t>317944321</t>
  </si>
  <si>
    <t>Válcované nosníky do č.12 dodatečně osazované do připravených otvorů</t>
  </si>
  <si>
    <t>t</t>
  </si>
  <si>
    <t>-192131811</t>
  </si>
  <si>
    <t>Válcované nosníky dodatečně osazované do připravených otvorů bez zazdění hlav do č. 12</t>
  </si>
  <si>
    <t>https://podminky.urs.cz/item/CS_URS_2025_01/317944321</t>
  </si>
  <si>
    <t>"3NP"</t>
  </si>
  <si>
    <t>"L50/5"1,3*3,77*2/1000</t>
  </si>
  <si>
    <t>6</t>
  </si>
  <si>
    <t>340271045</t>
  </si>
  <si>
    <t>Zazdívka otvorů v příčkách nebo stěnách pl přes 1 do 4 m2 tvárnicemi pórobetonovými tl 150 mm</t>
  </si>
  <si>
    <t>m2</t>
  </si>
  <si>
    <t>1318285170</t>
  </si>
  <si>
    <t>Zazdívka otvorů v příčkách nebo stěnách pórobetonovými tvárnicemi plochy přes 1 m2 do 4 m2, objemová hmotnost 500 kg/m3, tloušťka příčky 150 mm</t>
  </si>
  <si>
    <t>https://podminky.urs.cz/item/CS_URS_2025_01/340271045</t>
  </si>
  <si>
    <t>"1NP zazdívky dveří z chodby"1*2,06*4</t>
  </si>
  <si>
    <t>"3 NP zazdívka dveří"0,9*2,06</t>
  </si>
  <si>
    <t>7</t>
  </si>
  <si>
    <t>342272235</t>
  </si>
  <si>
    <t>Příčka z pórobetonových hladkých tvárnic na tenkovrstvou maltu tl 125 mm</t>
  </si>
  <si>
    <t>-1358843168</t>
  </si>
  <si>
    <t>Příčky z pórobetonových tvárnic hladkých na tenké maltové lože objemová hmotnost do 500 kg/m3, tloušťka příčky 125 mm</t>
  </si>
  <si>
    <t>https://podminky.urs.cz/item/CS_URS_2025_01/342272235</t>
  </si>
  <si>
    <t>"m.č.P101"1,34*3,01-"dveře"0,8*2</t>
  </si>
  <si>
    <t>"m.č.P305"1,64*3,39-"dveře"0,9*2</t>
  </si>
  <si>
    <t>8</t>
  </si>
  <si>
    <t>342291121</t>
  </si>
  <si>
    <t>Ukotvení příček k cihelným konstrukcím plochými kotvami</t>
  </si>
  <si>
    <t>m</t>
  </si>
  <si>
    <t>255555568</t>
  </si>
  <si>
    <t>Ukotvení příček plochými kotvami, do konstrukce cihelné</t>
  </si>
  <si>
    <t>https://podminky.urs.cz/item/CS_URS_2025_01/342291121</t>
  </si>
  <si>
    <t>"1 NP"</t>
  </si>
  <si>
    <t>"nova příčky"3*2</t>
  </si>
  <si>
    <t>"zazdívky dveří"2,06*2*5</t>
  </si>
  <si>
    <t>"zazdívky nik ve dveřích"0,9*2*4</t>
  </si>
  <si>
    <t>Mezisoučet</t>
  </si>
  <si>
    <t>"nová příčka"3,39*2</t>
  </si>
  <si>
    <t>"zazdívka dveří"2,06*2</t>
  </si>
  <si>
    <t>Úpravy povrchů, podlahy a osazování výplní</t>
  </si>
  <si>
    <t>9</t>
  </si>
  <si>
    <t>611325421</t>
  </si>
  <si>
    <t>Oprava vnitřní vápenocementové štukové omítky tl jádrové omítky do 20 mm a tl štuku do 3 mm stropů v rozsahu plochy do 10 %</t>
  </si>
  <si>
    <t>-1192581391</t>
  </si>
  <si>
    <t>Oprava vápenocementové omítky vnitřních ploch štukové dvouvrstvé, tl. jádrové omítky do 20 mm a tl. štuku do 3 mm stropů, v rozsahu opravované plochy do 10%</t>
  </si>
  <si>
    <t>https://podminky.urs.cz/item/CS_URS_2025_01/611325421</t>
  </si>
  <si>
    <t>" m.č. P301"7,09</t>
  </si>
  <si>
    <t>"m.č.P305"38,23</t>
  </si>
  <si>
    <t>"část m.č.P103"2,6*1,34</t>
  </si>
  <si>
    <t>10</t>
  </si>
  <si>
    <t>612142001</t>
  </si>
  <si>
    <t>Pletivo sklovláknité vnitřních stěn vtlačené do tmelu</t>
  </si>
  <si>
    <t>-1596505950</t>
  </si>
  <si>
    <t>Pletivo vnitřních ploch v ploše nebo pruzích, na plném podkladu sklovláknité vtlačené do tmelu včetně tmelu stěn</t>
  </si>
  <si>
    <t>https://podminky.urs.cz/item/CS_URS_2025_01/612142001</t>
  </si>
  <si>
    <t>"nové porobetonové příčky"</t>
  </si>
  <si>
    <t>"1NP"1,34*3,01*2-"dveře"0,8*2*2</t>
  </si>
  <si>
    <t>"3NP"1,64*3,39*2-"dveře"0,9*2*2</t>
  </si>
  <si>
    <t>"přetažení na okolní zdivo"1,9</t>
  </si>
  <si>
    <t>"zazdívky otvorů"</t>
  </si>
  <si>
    <t>"P102"1*2,06*5</t>
  </si>
  <si>
    <t>"P105"1*2,06+1*0,9+"nika"1,08*(2,06-0,9)+1,08*0,19</t>
  </si>
  <si>
    <t>"P101"1*0,9*3+"nika"1,08*(2,06-0,9)*3+1,08*0,19*3</t>
  </si>
  <si>
    <t>"P305"0,9*2,06</t>
  </si>
  <si>
    <t>"P303"0,9*2,06</t>
  </si>
  <si>
    <t>"přetažení na okolní zdivo"4,8</t>
  </si>
  <si>
    <t>11</t>
  </si>
  <si>
    <t>612321131</t>
  </si>
  <si>
    <t>Vápenocementový štuk vnitřních stěn tloušťky do 3 mm</t>
  </si>
  <si>
    <t>288201827</t>
  </si>
  <si>
    <t>Vápenocementový štuk vnitřních ploch tloušťky do 3 mm svislých konstrukcí stěn</t>
  </si>
  <si>
    <t>https://podminky.urs.cz/item/CS_URS_2025_01/612321131</t>
  </si>
  <si>
    <t>612325302</t>
  </si>
  <si>
    <t>Vápenocementová štuková omítka ostění nebo nadpraží</t>
  </si>
  <si>
    <t>1270842468</t>
  </si>
  <si>
    <t>Vápenocementová omítka ostění nebo nadpraží štuková dvouvrstvá</t>
  </si>
  <si>
    <t>https://podminky.urs.cz/item/CS_URS_2025_01/612325302</t>
  </si>
  <si>
    <t>"m.č.P101 po odstraněných zárubní "</t>
  </si>
  <si>
    <t>((2,06-0,9)*2+1,08)*0,19*3+(2,06*2+1,08)*0,19</t>
  </si>
  <si>
    <t>"m.č.P105 po odstraněných zárubní"</t>
  </si>
  <si>
    <t>((2,06-0,9)*2+1,08)*0,19+(2,06*2+1,08)*0,19</t>
  </si>
  <si>
    <t>13</t>
  </si>
  <si>
    <t>612325421</t>
  </si>
  <si>
    <t>Oprava vnitřní vápenocementové štukové omítky tl jádrové omítky do 20 mm a tl štuku do 3 mm stěn v rozsahu plochy do 10 %</t>
  </si>
  <si>
    <t>-910045265</t>
  </si>
  <si>
    <t>Oprava vápenocementové omítky vnitřních ploch štukové dvouvrstvé, tl. jádrové omítky do 20 mm a tl. štuku do 3 mm stěn, v rozsahu opravované plochy do 10%</t>
  </si>
  <si>
    <t>https://podminky.urs.cz/item/CS_URS_2025_01/612325421</t>
  </si>
  <si>
    <t>"m.č.P102 stěna s vybouráním zárubní"16,56*3,01-"dveře"0,9*2*2-"perlinka"1*2,06*5</t>
  </si>
  <si>
    <t>"m.č.P101"(8,95*2+5,78-1,34)*3,01-"dveře"0,9*2-"okna"1,2*1,8*5+"ostění"(1,8*2+1,2)*0,25*5-"perlinka"1*2,06*3-"obklad"(1,17+0,73)*1,6</t>
  </si>
  <si>
    <t>"m.č.P105"(7,415*2+5,78)*3,01-"dveře"0,9*2-"okna"1,2*1,8*4+"ostění"(1,8*2+1,2)*0,25*4-"perlinka"1*2,06*2-"obklad"1,4*1,6</t>
  </si>
  <si>
    <t>"m.č.P301"(2,17+3,82+2,28+2,17-1,64)*3,39-"dveře"(0,8+0,9)*2</t>
  </si>
  <si>
    <t>"m.č.P303 stěna s výměnou dveří"(8+0,58*2)*3,39-"perlinka"0,9*2,06</t>
  </si>
  <si>
    <t>"m.č.P305"(5,76*2+9,43*2-1,64)*3,39-"okna"1,2*1,8*3+"ostění"(1,8*2+1,2)*0,25*3-"perlinka"0,9*2,06</t>
  </si>
  <si>
    <t>14</t>
  </si>
  <si>
    <t>612403386R</t>
  </si>
  <si>
    <t>Hrubá výplň rýh ve stěnách do 10x10 cm maltou z SMS</t>
  </si>
  <si>
    <t>1199545149</t>
  </si>
  <si>
    <t>"pro připojení nových umyvadel "</t>
  </si>
  <si>
    <t>"kanalizace"3</t>
  </si>
  <si>
    <t>"voda"2</t>
  </si>
  <si>
    <t>15</t>
  </si>
  <si>
    <t>612403387R</t>
  </si>
  <si>
    <t>Hrubá výplň rýh ve stěnách do 15x10 cm maltou z SMS</t>
  </si>
  <si>
    <t>-466432276</t>
  </si>
  <si>
    <t>"pro připojení nových umyvadel "3</t>
  </si>
  <si>
    <t>16</t>
  </si>
  <si>
    <t>619991005</t>
  </si>
  <si>
    <t>Zakrytí stěny PE fólií</t>
  </si>
  <si>
    <t>-536299080</t>
  </si>
  <si>
    <t>Zakrytí vnitřních ploch před znečištěním PE fólií včetně pozdějšího odkrytí stěn nebo svislých ploch</t>
  </si>
  <si>
    <t>https://podminky.urs.cz/item/CS_URS_2025_01/619991005</t>
  </si>
  <si>
    <t>"okna"</t>
  </si>
  <si>
    <t>"m.č.P101"1,2*1,8*5</t>
  </si>
  <si>
    <t>"m.č.P105"1,2*1,8*4</t>
  </si>
  <si>
    <t>"m.č.P305"1,2*1,8*3</t>
  </si>
  <si>
    <t>"dveře"</t>
  </si>
  <si>
    <t>"m.č.P102"1,05*2,15</t>
  </si>
  <si>
    <t>"m.č.P104"0,8*2</t>
  </si>
  <si>
    <t>"m.č.P301"0,8*2</t>
  </si>
  <si>
    <t>17</t>
  </si>
  <si>
    <t>619991011</t>
  </si>
  <si>
    <t>Obalení samostatných konstrukcí a prvků PE fólií</t>
  </si>
  <si>
    <t>-2058387764</t>
  </si>
  <si>
    <t>Zakrytí vnitřních ploch před znečištěním PE fólií včetně pozdějšího odkrytí samostatných konstrukcí a prvků</t>
  </si>
  <si>
    <t>https://podminky.urs.cz/item/CS_URS_2025_01/619991011</t>
  </si>
  <si>
    <t>"vnitřní parapety"</t>
  </si>
  <si>
    <t>"m.č.P101"1,2*0,3*5</t>
  </si>
  <si>
    <t>"m.č.P105"1,2*0,3*4</t>
  </si>
  <si>
    <t>"m.č.P305"1,2*0,3*3</t>
  </si>
  <si>
    <t>"ponechané radiátory pod okny"</t>
  </si>
  <si>
    <t>"m.č.P305"1,1*3</t>
  </si>
  <si>
    <t>"ponechané vybavení interiéru prostor dotčených doplněním akustických panelů (např.nábytek, svítidla atd.)"200</t>
  </si>
  <si>
    <t>"ponechané vybavení interiéru m.č.P303"50</t>
  </si>
  <si>
    <t>18</t>
  </si>
  <si>
    <t>619991015</t>
  </si>
  <si>
    <t>Zakrytí podlahy absorpční textilií</t>
  </si>
  <si>
    <t>208963756</t>
  </si>
  <si>
    <t>Zakrytí vnitřních ploch před znečištěním textilií absorpční včetně pozdějšího odkrytí podlah</t>
  </si>
  <si>
    <t>https://podminky.urs.cz/item/CS_URS_2025_01/619991015</t>
  </si>
  <si>
    <t>"místnosti dotčené doplněním akustických panelů"</t>
  </si>
  <si>
    <t>"přízemí m.č.002"22</t>
  </si>
  <si>
    <t>"1NP m.č.105"30</t>
  </si>
  <si>
    <t>"2NP m.č.210"23</t>
  </si>
  <si>
    <t>"2NP m.č.211"24</t>
  </si>
  <si>
    <t xml:space="preserve">"stávající podlahové krytiny v místnostech  šíře 1 m dotčených stavebními úpravami"</t>
  </si>
  <si>
    <t>"část m.č.P103"1,34*1</t>
  </si>
  <si>
    <t>"část m.č.P303"8*1</t>
  </si>
  <si>
    <t>19</t>
  </si>
  <si>
    <t>622143003</t>
  </si>
  <si>
    <t>Montáž omítkových plastových nebo pozinkovaných rohových profilů</t>
  </si>
  <si>
    <t>1269703432</t>
  </si>
  <si>
    <t>Montáž omítkových profilů plastových, pozinkovaných nebo dřevěných upevněných vtlačením do podkladní vrstvy nebo přibitím rohových s tkaninou</t>
  </si>
  <si>
    <t>https://podminky.urs.cz/item/CS_URS_2025_01/622143003</t>
  </si>
  <si>
    <t>"ostění a nadpraží nik m.č.P101"((2,06-0,9)*2+1,08)*3</t>
  </si>
  <si>
    <t>"ostění dveří m.č.P101"(2,06*2+1,08)</t>
  </si>
  <si>
    <t>"ostění a nadpraží nik m.č.P105"((2,06-0,9)*2+1,08)</t>
  </si>
  <si>
    <t>"ostění dveří m.č.P105"(2,06*2+1,08)</t>
  </si>
  <si>
    <t>"m.č.P101 a P105 nové zdivo nika parapet"1,08*4</t>
  </si>
  <si>
    <t>20</t>
  </si>
  <si>
    <t>M</t>
  </si>
  <si>
    <t>55343022</t>
  </si>
  <si>
    <t>profil rohový Pz s kulatou úzkou hlavou pro vnitřní omítky tl 12mm</t>
  </si>
  <si>
    <t>1631172661</t>
  </si>
  <si>
    <t>24*1,05 'Přepočtené koeficientem množství</t>
  </si>
  <si>
    <t>55343024R</t>
  </si>
  <si>
    <t>profil rohový Pz pro vnitřní tenkovrstvé omítky 3 mm</t>
  </si>
  <si>
    <t>-1181341889</t>
  </si>
  <si>
    <t>4,32*1,05 'Přepočtené koeficientem množství</t>
  </si>
  <si>
    <t>22</t>
  </si>
  <si>
    <t>631312141</t>
  </si>
  <si>
    <t>Doplnění rýh v dosavadních mazaninách betonem prostým</t>
  </si>
  <si>
    <t>-935443299</t>
  </si>
  <si>
    <t>Doplnění dosavadních mazanin prostým betonem s dodáním hmot, bez potěru, plochy jednotlivě rýh v dosavadních mazaninách</t>
  </si>
  <si>
    <t>https://podminky.urs.cz/item/CS_URS_2025_01/631312141</t>
  </si>
  <si>
    <t>"po vybourání zárubní"</t>
  </si>
  <si>
    <t>"1NP"1*0,15*0,07*10</t>
  </si>
  <si>
    <t>"3NP"0,9*0,07*0,16</t>
  </si>
  <si>
    <t>"po vybouraných zděných příčkách"(3,02+1,91+2,63)*0,11*0,05</t>
  </si>
  <si>
    <t>"v místě nových zárubní"</t>
  </si>
  <si>
    <t>"1NP"1,0*0,07*0,34*2+0,8*0,125*0,05</t>
  </si>
  <si>
    <t>"3NP"0,9*0,05*0,125+0,9*0,05*0,16</t>
  </si>
  <si>
    <t>23</t>
  </si>
  <si>
    <t>642945214R</t>
  </si>
  <si>
    <t>Osazení zárubní ocelových požárních dveří jednokřídlových dodatečně</t>
  </si>
  <si>
    <t>2062100393</t>
  </si>
  <si>
    <t>24</t>
  </si>
  <si>
    <t>55331-Z2R</t>
  </si>
  <si>
    <t>zárubeň jednokřídlá ocelová protipožární pro dodatečnou montáž tl stěny 150mm rozměru 900/1970mm, levá/pravá dle PD ozn.Z2/L,P</t>
  </si>
  <si>
    <t>165251706</t>
  </si>
  <si>
    <t>25</t>
  </si>
  <si>
    <t>642945121R</t>
  </si>
  <si>
    <t>Osazení zárubní ocelových požárních dveří jednokřídlových, zazděním</t>
  </si>
  <si>
    <t>-845936357</t>
  </si>
  <si>
    <t>26</t>
  </si>
  <si>
    <t>55331-Z3R</t>
  </si>
  <si>
    <t>zárubeň jednokřídlá ocelová typ U s protipožární úpravou tl stěny 110-150mm rozměru 800/1970 mm- dle PD ozn.Z3/L</t>
  </si>
  <si>
    <t>-174593556</t>
  </si>
  <si>
    <t>27</t>
  </si>
  <si>
    <t>55331-Z1R</t>
  </si>
  <si>
    <t>zárubeň jednokřídlá ocelová typ U s protipožární úpravou tl stěny 110-150mm rozměru 900/1970 mm- dle PD ozn.Z1/L</t>
  </si>
  <si>
    <t>1598685830</t>
  </si>
  <si>
    <t>Ostatní konstrukce a práce, bourání</t>
  </si>
  <si>
    <t>28</t>
  </si>
  <si>
    <t>949101111</t>
  </si>
  <si>
    <t>Lešení pomocné pro objekty pozemních staveb s lešeňovou podlahou v do 1,9 m zatížení do 150 kg/m2</t>
  </si>
  <si>
    <t>1707314679</t>
  </si>
  <si>
    <t>Lešení pomocné pracovní pro objekty pozemních staveb pro zatížení do 150 kg/m2, o výšce lešeňové podlahy do 1,9 m</t>
  </si>
  <si>
    <t>https://podminky.urs.cz/item/CS_URS_2025_01/949101111</t>
  </si>
  <si>
    <t>"m.č.P101"51,73</t>
  </si>
  <si>
    <t>"m.č.P102"16,6</t>
  </si>
  <si>
    <t>"m.č.P103"1,3</t>
  </si>
  <si>
    <t>"m.č.P105"42,89</t>
  </si>
  <si>
    <t>"m.č.P301"7</t>
  </si>
  <si>
    <t>"m.č.P303"8</t>
  </si>
  <si>
    <t>29</t>
  </si>
  <si>
    <t>949101112</t>
  </si>
  <si>
    <t>Lešení pomocné pro objekty pozemních staveb s lešeňovou podlahou v přes 1,9 do 3,5 m zatížení do 150 kg/m2</t>
  </si>
  <si>
    <t>-300417955</t>
  </si>
  <si>
    <t>Lešení pomocné pracovní pro objekty pozemních staveb pro zatížení do 150 kg/m2, o výšce lešeňové podlahy přes 1,9 do 3,5 m</t>
  </si>
  <si>
    <t>https://podminky.urs.cz/item/CS_URS_2025_01/949101112</t>
  </si>
  <si>
    <t>30</t>
  </si>
  <si>
    <t>952901111</t>
  </si>
  <si>
    <t>Vyčištění budov bytové a občanské výstavby při výšce podlaží do 4 m</t>
  </si>
  <si>
    <t>-911227772</t>
  </si>
  <si>
    <t>Vyčištění budov nebo objektů před předáním do užívání budov bytové nebo občanské výstavby, světlé výšky podlaží do 4 m</t>
  </si>
  <si>
    <t>https://podminky.urs.cz/item/CS_URS_2025_01/952901111</t>
  </si>
  <si>
    <t>"m.č.P303"81,52</t>
  </si>
  <si>
    <t>31</t>
  </si>
  <si>
    <t>952902021</t>
  </si>
  <si>
    <t>Čištění budov zametení hladkých podlah</t>
  </si>
  <si>
    <t>-1578345854</t>
  </si>
  <si>
    <t>Čištění budov při provádění oprav a udržovacích prací podlah hladkých zametením</t>
  </si>
  <si>
    <t>https://podminky.urs.cz/item/CS_URS_2025_01/952902021</t>
  </si>
  <si>
    <t>"průběžný úklid 2x týdně"</t>
  </si>
  <si>
    <t>"chodby a ostatní místnosti dotčené dopravou suti a materiálu"350*8</t>
  </si>
  <si>
    <t>32</t>
  </si>
  <si>
    <t>952902031</t>
  </si>
  <si>
    <t>Čištění budov omytí hladkých podlah</t>
  </si>
  <si>
    <t>-20463510</t>
  </si>
  <si>
    <t>Čištění budov při provádění oprav a udržovacích prací podlah hladkých omytím</t>
  </si>
  <si>
    <t>https://podminky.urs.cz/item/CS_URS_2025_01/952902031</t>
  </si>
  <si>
    <t>"závěrečný úklid"</t>
  </si>
  <si>
    <t>"přízemí m.č.002"32,53</t>
  </si>
  <si>
    <t>"1NP m.č.105"69,11</t>
  </si>
  <si>
    <t>"2NP m.č.210"34,03</t>
  </si>
  <si>
    <t>"2NP m.č.211"34,09</t>
  </si>
  <si>
    <t>"ostatní prostory dotčené stavební činností"</t>
  </si>
  <si>
    <t>"část m.č.P103"3,5</t>
  </si>
  <si>
    <t>"chodby a ostatní místnosti pro elektroinstalace"40</t>
  </si>
  <si>
    <t>"chodby a ostatní místnosti dotčené dopravou suti a materiálu"350</t>
  </si>
  <si>
    <t>33</t>
  </si>
  <si>
    <t>952902221</t>
  </si>
  <si>
    <t>Čištění budov zametení schodišť</t>
  </si>
  <si>
    <t>-32786870</t>
  </si>
  <si>
    <t>Čištění budov při provádění oprav a udržovacích prací schodišť zametením</t>
  </si>
  <si>
    <t>https://podminky.urs.cz/item/CS_URS_2025_01/952902221</t>
  </si>
  <si>
    <t>"průběžný úklid 2xtýdně"</t>
  </si>
  <si>
    <t>"chodby a ostatní místnosti dotčené dopravou suti a materiálu"150*8</t>
  </si>
  <si>
    <t>34</t>
  </si>
  <si>
    <t>952902231</t>
  </si>
  <si>
    <t>Čištění budov omytí schodišť</t>
  </si>
  <si>
    <t>1763253869</t>
  </si>
  <si>
    <t>Čištění budov při provádění oprav a udržovacích prací schodišť omytím</t>
  </si>
  <si>
    <t>https://podminky.urs.cz/item/CS_URS_2025_01/952902231</t>
  </si>
  <si>
    <t>"chodby a ostatní místnosti dotčené dopravou suti a materiálu"150</t>
  </si>
  <si>
    <t>35</t>
  </si>
  <si>
    <t>953941210R</t>
  </si>
  <si>
    <t>Osazování revizních dvířek</t>
  </si>
  <si>
    <t>-1484715934</t>
  </si>
  <si>
    <t>Osazování drobných předmětů do vysekaných kapes nebo připravených otvorů revizních dvířek</t>
  </si>
  <si>
    <t>"m.č.P105"1</t>
  </si>
  <si>
    <t>36</t>
  </si>
  <si>
    <t>56245710R</t>
  </si>
  <si>
    <t>dvířka revizní 200x200 bílá</t>
  </si>
  <si>
    <t>2078366075</t>
  </si>
  <si>
    <t>37</t>
  </si>
  <si>
    <t>953943211</t>
  </si>
  <si>
    <t>Osazování hasicího přístroje</t>
  </si>
  <si>
    <t>-1410235321</t>
  </si>
  <si>
    <t>Osazování drobných kovových předmětů kotvených do stěny hasicího přístroje</t>
  </si>
  <si>
    <t>https://podminky.urs.cz/item/CS_URS_2025_01/953943211</t>
  </si>
  <si>
    <t>"přemístění hasícího přístroje z m.č.P105 do P102"1</t>
  </si>
  <si>
    <t>38</t>
  </si>
  <si>
    <t>953941391R</t>
  </si>
  <si>
    <t>Revize požárního hasicího přístroje do 5 ks</t>
  </si>
  <si>
    <t>643751708</t>
  </si>
  <si>
    <t>P</t>
  </si>
  <si>
    <t>Poznámka k položce:_x000d_
Položka obsahuje revizní štítek a plombovací materiál</t>
  </si>
  <si>
    <t>39</t>
  </si>
  <si>
    <t>953941395R</t>
  </si>
  <si>
    <t>Vystavení revizní zprávy-požární hasicí přístroj</t>
  </si>
  <si>
    <t>-47602239</t>
  </si>
  <si>
    <t>Poznámka k položce:_x000d_
Položka obsahuje vyhotovení jednoho kusu revizní zprávy</t>
  </si>
  <si>
    <t>40</t>
  </si>
  <si>
    <t>962031133</t>
  </si>
  <si>
    <t>Bourání příček nebo přizdívek z cihel pálených tl přes 100 do 150 mm</t>
  </si>
  <si>
    <t>-248611843</t>
  </si>
  <si>
    <t>Bourání příček nebo přizdívek z cihel pálených plných nebo dutých, tl. přes 100 do 150 mm</t>
  </si>
  <si>
    <t>https://podminky.urs.cz/item/CS_URS_2025_01/962031133</t>
  </si>
  <si>
    <t>"3NP"3,02*3,39-"dveře"0,8*2-"okno"1,2*1,5</t>
  </si>
  <si>
    <t>+(1,81+2,73)*3,39-"dveře"0,8*2</t>
  </si>
  <si>
    <t>41</t>
  </si>
  <si>
    <t>962084130</t>
  </si>
  <si>
    <t>Bourání příček deskových, umakartových, sololitových apod. tl do 50 mm</t>
  </si>
  <si>
    <t>2102577601</t>
  </si>
  <si>
    <t>Bourání příček nebo přizdívek deskových, umakartových, sololitových apod., tl. do 50 mm</t>
  </si>
  <si>
    <t>https://podminky.urs.cz/item/CS_URS_2025_01/962084130</t>
  </si>
  <si>
    <t>"1NP"1,67*3,01</t>
  </si>
  <si>
    <t>42</t>
  </si>
  <si>
    <t>962084131</t>
  </si>
  <si>
    <t>Bourání příček deskových, umakartových, sololitových apod. tl přes 50 do 100 mm</t>
  </si>
  <si>
    <t>-1094226340</t>
  </si>
  <si>
    <t>Bourání příček nebo přizdívek deskových, umakartových, sololitových apod., tl. přes 50 do 100 mm</t>
  </si>
  <si>
    <t>https://podminky.urs.cz/item/CS_URS_2025_01/962084131</t>
  </si>
  <si>
    <t>"1NP"(4,03+2,43)*3,01</t>
  </si>
  <si>
    <t>43</t>
  </si>
  <si>
    <t>967031732</t>
  </si>
  <si>
    <t>Přisekání plošné zdiva z cihel pálených na MV nebo MVC tl do 100 mm</t>
  </si>
  <si>
    <t>-1015632490</t>
  </si>
  <si>
    <t>Přisekání (špicování) plošné nebo rovných ostění zdiva z cihel pálených plošné, na maltu vápennou nebo vápenocementovou, tl. na maltu vápennou nebo vápenocementovou, tl. do 100 mm</t>
  </si>
  <si>
    <t>https://podminky.urs.cz/item/CS_URS_2025_01/967031732</t>
  </si>
  <si>
    <t>"ponechané zdivo po vybouraných příčkách"</t>
  </si>
  <si>
    <t>"3NP"3,39*0,11*3</t>
  </si>
  <si>
    <t>44</t>
  </si>
  <si>
    <t>968062355</t>
  </si>
  <si>
    <t>Vybourání dřevěných rámů oken dvojitých včetně křídel pl do 2 m2</t>
  </si>
  <si>
    <t>-713591027</t>
  </si>
  <si>
    <t>Vybourání dřevěných rámů oken s křídly, dveřních zárubní, vrat, stěn, ostění nebo obkladů rámů oken s křídly dvojitých, plochy do 2 m2</t>
  </si>
  <si>
    <t>https://podminky.urs.cz/item/CS_URS_2025_01/968062355</t>
  </si>
  <si>
    <t>"3NP"1,2*1,5</t>
  </si>
  <si>
    <t>45</t>
  </si>
  <si>
    <t>968072455</t>
  </si>
  <si>
    <t>Vybourání kovových dveřních zárubní pl do 2 m2</t>
  </si>
  <si>
    <t>-1330154984</t>
  </si>
  <si>
    <t>Vybourání kovových rámů oken s křídly, dveřních zárubní, vrat, stěn, ostění nebo obkladů dveřních zárubní, plochy do 2 m2</t>
  </si>
  <si>
    <t>https://podminky.urs.cz/item/CS_URS_2025_01/968072455</t>
  </si>
  <si>
    <t>"pro zazdění dveří"</t>
  </si>
  <si>
    <t>"m.č.P102"0,9*2*5</t>
  </si>
  <si>
    <t>"m.č.P101"0,9*2*3</t>
  </si>
  <si>
    <t>"m.č.P105"0,9*2*2</t>
  </si>
  <si>
    <t>"m.č.P302"0,8*2</t>
  </si>
  <si>
    <t>"pro výměnu zárubní"</t>
  </si>
  <si>
    <t>"1NP"0,9*2*2*2</t>
  </si>
  <si>
    <t>"rušené příčky"</t>
  </si>
  <si>
    <t>"3NP"0,8*2*2</t>
  </si>
  <si>
    <t>46</t>
  </si>
  <si>
    <t>970231101R</t>
  </si>
  <si>
    <t>Řezání cihelného zdiva hl. řezu do 200 mm</t>
  </si>
  <si>
    <t>1421628129</t>
  </si>
  <si>
    <t>"pro nové dveře"2,07*2+1</t>
  </si>
  <si>
    <t>47</t>
  </si>
  <si>
    <t>971033631</t>
  </si>
  <si>
    <t>Vybourání otvorů ve zdivu cihelném pl do 4 m2 na MVC nebo MV tl do 150 mm</t>
  </si>
  <si>
    <t>1159626847</t>
  </si>
  <si>
    <t>Vybourání otvorů ve zdivu základovém nebo nadzákladovém z cihel, tvárnic, příčkovek z cihel pálených na maltu vápennou nebo vápenocementovou plochy do 4 m2, tl. do 150 mm</t>
  </si>
  <si>
    <t>https://podminky.urs.cz/item/CS_URS_2025_01/971033631</t>
  </si>
  <si>
    <t>"pro nové dveře"</t>
  </si>
  <si>
    <t>"3NP"1*2,07</t>
  </si>
  <si>
    <t>48</t>
  </si>
  <si>
    <t>971034471</t>
  </si>
  <si>
    <t>Vybourání otvorů ve zdivu cihelném pl do 0,25 m2 na MVC nebo MV z jedné strany tl do 750 mm</t>
  </si>
  <si>
    <t>923091485</t>
  </si>
  <si>
    <t>Vybourání otvorů ve zdivu základovém nebo nadzákladovém z cihel, tvárnic, příčkovek z cihel pálených na maltu vápennou nebo vápenocementovou z jedné strany, plochy do 0,25 m2, tl. do 750 mm</t>
  </si>
  <si>
    <t>https://podminky.urs.cz/item/CS_URS_2025_01/971034471</t>
  </si>
  <si>
    <t>"pro připojení kanalizace umyvadla m.č.P101"1</t>
  </si>
  <si>
    <t>49</t>
  </si>
  <si>
    <t>974031153</t>
  </si>
  <si>
    <t>Vysekání rýh ve zdivu cihelném hl do 100 mm š do 100 mm</t>
  </si>
  <si>
    <t>-804684336</t>
  </si>
  <si>
    <t>Vysekání rýh ve zdivu cihelném na maltu vápennou nebo vápenocementovou do hl. 100 mm a šířky do 100 mm</t>
  </si>
  <si>
    <t>https://podminky.urs.cz/item/CS_URS_2025_01/974031153</t>
  </si>
  <si>
    <t>"pro připojení kanalizace umyvadla m.č.P101"2</t>
  </si>
  <si>
    <t>"pro připojení kanalizace umyvadla m.č.P105"1</t>
  </si>
  <si>
    <t>"pro připojení vody umyvadla m.č.P105"1</t>
  </si>
  <si>
    <t>"pro připojení umyvadla m.č.P101"2</t>
  </si>
  <si>
    <t>50</t>
  </si>
  <si>
    <t>974031154</t>
  </si>
  <si>
    <t>Vysekání rýh ve zdivu cihelném hl do 100 mm š do 150 mm</t>
  </si>
  <si>
    <t>-1610943441</t>
  </si>
  <si>
    <t>Vysekání rýh ve zdivu cihelném na maltu vápennou nebo vápenocementovou do hl. 100 mm a šířky do 150 mm</t>
  </si>
  <si>
    <t>https://podminky.urs.cz/item/CS_URS_2025_01/974031154</t>
  </si>
  <si>
    <t>"pro vodu"3</t>
  </si>
  <si>
    <t>51</t>
  </si>
  <si>
    <t>974031664</t>
  </si>
  <si>
    <t>Vysekání rýh ve zdivu cihelném pro vtahování nosníků hl do 150 mm v do 150 mm</t>
  </si>
  <si>
    <t>867807649</t>
  </si>
  <si>
    <t>Vysekání rýh ve zdivu cihelném na maltu vápennou nebo vápenocementovou pro vtahování nosníků do zdí, před vybouráním otvoru do hl. 150 mm, při v. nosníku do 150 mm</t>
  </si>
  <si>
    <t>https://podminky.urs.cz/item/CS_URS_2025_01/974031664</t>
  </si>
  <si>
    <t>"nový otvor 3NP"1,3*2</t>
  </si>
  <si>
    <t>52</t>
  </si>
  <si>
    <t>974042534</t>
  </si>
  <si>
    <t>Vysekání rýh v dlažbě betonové nebo jiné monolitické hl do 50 mm š do 150 mm</t>
  </si>
  <si>
    <t>-1191297563</t>
  </si>
  <si>
    <t>Vysekání rýh v betonové nebo jiné monolitické dlažbě s betonovým podkladem do hl. 50 mm a šířky do 150 mm</t>
  </si>
  <si>
    <t>https://podminky.urs.cz/item/CS_URS_2025_01/974042534</t>
  </si>
  <si>
    <t>"pro založení nových příček"</t>
  </si>
  <si>
    <t>"1NP"1,34</t>
  </si>
  <si>
    <t>"3NP"1,64</t>
  </si>
  <si>
    <t>53</t>
  </si>
  <si>
    <t>974042544</t>
  </si>
  <si>
    <t>Vysekání rýh v dlažbě betonové nebo jiné monolitické hl do 70 mm š do 150 mm</t>
  </si>
  <si>
    <t>-2142775897</t>
  </si>
  <si>
    <t>Vysekání rýh v betonové nebo jiné monolitické dlažbě s betonovým podkladem do hl.70 mm a šířky do 150 mm</t>
  </si>
  <si>
    <t>https://podminky.urs.cz/item/CS_URS_2025_01/974042544</t>
  </si>
  <si>
    <t>"pro vybourání zárubní"</t>
  </si>
  <si>
    <t>"1NP"1*7*2</t>
  </si>
  <si>
    <t>"3NP"0,9*3</t>
  </si>
  <si>
    <t>54</t>
  </si>
  <si>
    <t>977311111</t>
  </si>
  <si>
    <t>Řezání stávajících betonových mazanin nevyztužených hl do 50 mm</t>
  </si>
  <si>
    <t>-369785667</t>
  </si>
  <si>
    <t>Řezání stávajících betonových mazanin bez vyztužení hloubky do 50 mm</t>
  </si>
  <si>
    <t>https://podminky.urs.cz/item/CS_URS_2025_01/977311111</t>
  </si>
  <si>
    <t>"1NP"2*1,34</t>
  </si>
  <si>
    <t>"3NP"2*1,64</t>
  </si>
  <si>
    <t>55</t>
  </si>
  <si>
    <t>977311112</t>
  </si>
  <si>
    <t>Řezání stávajících betonových mazanin nevyztužených hl do 100 mm</t>
  </si>
  <si>
    <t>-1861556373</t>
  </si>
  <si>
    <t>Řezání stávajících betonových mazanin bez vyztužení hloubky přes 50 do 100 mm</t>
  </si>
  <si>
    <t>https://podminky.urs.cz/item/CS_URS_2025_01/977311112</t>
  </si>
  <si>
    <t>"3NP"0,9*3*2</t>
  </si>
  <si>
    <t>56</t>
  </si>
  <si>
    <t>978013121</t>
  </si>
  <si>
    <t>Otlučení (osekání) vnitřní vápenné nebo vápenocementové omítky stěn v rozsahu přes 5 do 10 %</t>
  </si>
  <si>
    <t>261360468</t>
  </si>
  <si>
    <t>Otlučení vápenných nebo vápenocementových omítek vnitřních ploch stěn s vyškrabáním spar, s očištěním zdiva, v rozsahu přes 5 do 10 %</t>
  </si>
  <si>
    <t>https://podminky.urs.cz/item/CS_URS_2025_01/978013121</t>
  </si>
  <si>
    <t>"ponechané zdivo m.č.P101,P105 a P106"</t>
  </si>
  <si>
    <t>(4,44+16,52+5,78+16,52+0,125*2)*3,01-"dveře"0,9*2*7-"okna"1,2*1,8*9+"ostění"(1,8*2+1,2)*0,25*9</t>
  </si>
  <si>
    <t>"m.č.P102 stěna s vybouráním zárubní"16,56*3,01-"dveře"0,9*2*7+"ostění mezi zárubněmi"(2,06*2+1,08)*0,04*7</t>
  </si>
  <si>
    <t>"ponechané zdivo m.č.P301"(8,17+1,74+3,95)*3,39-"dveře"0,8*2*2-"okno"1,2*1,8+"ostění"(1,8*2+1,2)*0,25</t>
  </si>
  <si>
    <t>"ponechané zdivo m.č.P302"(1,81+2,63)*3,39</t>
  </si>
  <si>
    <t>"m.č.P303 stěna s výměnou dveří"(8+0,58*2)*3,39-"dveře"0,8*2</t>
  </si>
  <si>
    <t>"ponechané zdivo m.č.P305"(6,33+3,02+7,58)*3,39-"okna"1,2*1,8*2+"ostění"(1,8*2+1,2)*0,25*2</t>
  </si>
  <si>
    <t>997</t>
  </si>
  <si>
    <t>Doprava suti a vybouraných hmot</t>
  </si>
  <si>
    <t>57</t>
  </si>
  <si>
    <t>997013215</t>
  </si>
  <si>
    <t>Vnitrostaveništní doprava suti a vybouraných hmot pro budovy v přes 15 do 18 m ručně</t>
  </si>
  <si>
    <t>-291681119</t>
  </si>
  <si>
    <t>Vnitrostaveništní doprava suti a vybouraných hmot vodorovně do 50 m s naložením ručně pro budovy a haly výšky přes 15 do 18 m</t>
  </si>
  <si>
    <t>https://podminky.urs.cz/item/CS_URS_2025_01/997013215</t>
  </si>
  <si>
    <t>58</t>
  </si>
  <si>
    <t>997013501</t>
  </si>
  <si>
    <t>Odvoz suti a vybouraných hmot na skládku nebo meziskládku do 1 km se složením</t>
  </si>
  <si>
    <t>-1634343540</t>
  </si>
  <si>
    <t>Odvoz suti a vybouraných hmot na skládku nebo meziskládku se složením, na vzdálenost do 1 km</t>
  </si>
  <si>
    <t>https://podminky.urs.cz/item/CS_URS_2025_01/997013501</t>
  </si>
  <si>
    <t>"celk.hmotnost"13,893</t>
  </si>
  <si>
    <t>-"železo"2,7</t>
  </si>
  <si>
    <t>59</t>
  </si>
  <si>
    <t>997013509</t>
  </si>
  <si>
    <t>Příplatek k odvozu suti a vybouraných hmot na skládku ZKD 1 km přes 1 km</t>
  </si>
  <si>
    <t>-1261966405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</si>
  <si>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</si>
  <si>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</si>
  <si>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11,193*19 'Přepočtené koeficientem množství</t>
  </si>
  <si>
    <t>60</t>
  </si>
  <si>
    <t>997013631</t>
  </si>
  <si>
    <t>Poplatek za uložení na skládce (skládkovné) stavebního odpadu směsného kód odpadu 17 09 04</t>
  </si>
  <si>
    <t>-1381127522</t>
  </si>
  <si>
    <t>Poplatek za uložení stavebního odpadu na skládce (skládkovné) směsného stavebního a demoličního zatříděného do Katalogu odpadů pod kódem 17 09 04</t>
  </si>
  <si>
    <t>https://podminky.urs.cz/item/CS_URS_2025_01/997013631</t>
  </si>
  <si>
    <t>61</t>
  </si>
  <si>
    <t>997013869</t>
  </si>
  <si>
    <t>Poplatek za uložení stavebního odpadu na recyklační skládce (skládkovné) ze směsí betonu, cihel a keramických výrobků kód odpadu 17 01 07</t>
  </si>
  <si>
    <t>1476736007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</si>
  <si>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</si>
  <si>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https://podminky.urs.cz/item/CS_URS_2025_01/997013869</t>
  </si>
  <si>
    <t>998</t>
  </si>
  <si>
    <t>Přesun hmot</t>
  </si>
  <si>
    <t>62</t>
  </si>
  <si>
    <t>998018003</t>
  </si>
  <si>
    <t>Přesun hmot pro budovy ruční pro budovy v přes 12 do 24 m</t>
  </si>
  <si>
    <t>649315105</t>
  </si>
  <si>
    <t>Přesun hmot pro budovy občanské výstavby, bydlení, výrobu a služby ruční (bez užití mechanizace) vodorovná dopravní vzdálenost do 100 m pro budovy s jakoukoliv nosnou konstrukcí výšky přes 12 do 24 m</t>
  </si>
  <si>
    <t>https://podminky.urs.cz/item/CS_URS_2025_01/998018003</t>
  </si>
  <si>
    <t>PSV</t>
  </si>
  <si>
    <t>Práce a dodávky PSV</t>
  </si>
  <si>
    <t>714</t>
  </si>
  <si>
    <t>Akustická a protiotřesová opatření</t>
  </si>
  <si>
    <t>63</t>
  </si>
  <si>
    <t>714121023R</t>
  </si>
  <si>
    <t>Montáž podstropních panelů s rozšířenou zvukovou pohltivostí kotvených na omítnutý strop</t>
  </si>
  <si>
    <t>334928029</t>
  </si>
  <si>
    <t>Montáž akustických minerálních panelů podstropních s rozšířenou pohltivostí zvuku kotvených na stropní konstrukci omítnutou</t>
  </si>
  <si>
    <t>"m.č.002"10*1,2*1,2</t>
  </si>
  <si>
    <t>"m.č.105"15*1,2*1,2</t>
  </si>
  <si>
    <t>"m.č.211"10*1,2*1,2</t>
  </si>
  <si>
    <t>64</t>
  </si>
  <si>
    <t>63126400</t>
  </si>
  <si>
    <t>panel akustický hygienický povrch vodoodpudivá skelná tkanina hrana zatřená rovná Aeq=2,3m2 volně zavěšený čtverec 1200x1200mm bílý tl 40mm</t>
  </si>
  <si>
    <t>263019085</t>
  </si>
  <si>
    <t>65</t>
  </si>
  <si>
    <t>63126335</t>
  </si>
  <si>
    <t>absorber nízkofrekvenční nad podhledovou konstrukci tl 50mm</t>
  </si>
  <si>
    <t>-1549338588</t>
  </si>
  <si>
    <t>50,4*1,05 'Přepočtené koeficientem množství</t>
  </si>
  <si>
    <t>66</t>
  </si>
  <si>
    <t>714122001</t>
  </si>
  <si>
    <t>Montáž akustických volně zavěšených prvků velikosti 1200x1200 mm</t>
  </si>
  <si>
    <t>2114604872</t>
  </si>
  <si>
    <t>Montáž akustických minerálních panelů volně zavěšených velikosti 1200x1200 mm</t>
  </si>
  <si>
    <t>https://podminky.urs.cz/item/CS_URS_2025_01/714122001</t>
  </si>
  <si>
    <t>"m.č.210"10</t>
  </si>
  <si>
    <t>67</t>
  </si>
  <si>
    <t>-1085591931</t>
  </si>
  <si>
    <t>68</t>
  </si>
  <si>
    <t>708931737</t>
  </si>
  <si>
    <t>14,4*1,05 'Přepočtené koeficientem množství</t>
  </si>
  <si>
    <t>69</t>
  </si>
  <si>
    <t>714123003R</t>
  </si>
  <si>
    <t>Montáž akustických stěnových obkladů z demontovatelných panelů skrytý rošt, přímá instalace se stínovým profilem</t>
  </si>
  <si>
    <t>1572654813</t>
  </si>
  <si>
    <t>Montáž akustických minerálních panelů stěnových demontovatelných skrytý rošt, přímá instalace se stínovým profilem</t>
  </si>
  <si>
    <t>"m.č.002"6*2,7*0,6</t>
  </si>
  <si>
    <t>"m.č.P105"4*2,7*0,6</t>
  </si>
  <si>
    <t>"m.č.P101"2*2,7*0,6</t>
  </si>
  <si>
    <t>"m.č.105"6*2,7*0,6</t>
  </si>
  <si>
    <t>"m.č.210"6*2,7*0,6</t>
  </si>
  <si>
    <t>"m.č.211"8*2,7*0,6</t>
  </si>
  <si>
    <t>70</t>
  </si>
  <si>
    <t>63126448</t>
  </si>
  <si>
    <t>panel akustický stěnový povrch silně mechanicky odolný hrana zatřená rovná αw=1,00 skrytý rastr bílý tl 40mm</t>
  </si>
  <si>
    <t>-900314336</t>
  </si>
  <si>
    <t>71</t>
  </si>
  <si>
    <t>631263355R</t>
  </si>
  <si>
    <t xml:space="preserve">absorber stěnový černý, 1323x600x40mm </t>
  </si>
  <si>
    <t>-353654811</t>
  </si>
  <si>
    <t xml:space="preserve">absorber  stěnový černý, 1323x600x40mm </t>
  </si>
  <si>
    <t>51,84*1,05 'Přepočtené koeficientem množství</t>
  </si>
  <si>
    <t>72</t>
  </si>
  <si>
    <t>998714123</t>
  </si>
  <si>
    <t>Přesun hmot tonážní pro akustická a protiotřesová opatření ruční v objektech v do 24 m</t>
  </si>
  <si>
    <t>-213000244</t>
  </si>
  <si>
    <t>Přesun hmot pro akustická a protiotřesová opatření stanovený z hmotnosti přesunovaného materiálu vodorovná dopravní vzdálenost do 50 m ruční (bez užití mechanizace) v objektech výšky přes 12 do 24 m</t>
  </si>
  <si>
    <t>https://podminky.urs.cz/item/CS_URS_2025_01/998714123</t>
  </si>
  <si>
    <t>721</t>
  </si>
  <si>
    <t>Zdravotechnika - vnitřní kanalizace</t>
  </si>
  <si>
    <t>73</t>
  </si>
  <si>
    <t>721140905R</t>
  </si>
  <si>
    <t>Potrubí litinové vsazení odbočky DN 100</t>
  </si>
  <si>
    <t>271346321</t>
  </si>
  <si>
    <t>Opravy odpadního potrubí litinového vsazení odbočky do potrubí DN 100</t>
  </si>
  <si>
    <t>Poznámka k položce:_x000d_
předpokladané potrubí, DN stávajícího potrubí bude upřesněno po odhalení</t>
  </si>
  <si>
    <t>"pro napojení umyvadla m.č.P101"1</t>
  </si>
  <si>
    <t>74</t>
  </si>
  <si>
    <t>721140935R</t>
  </si>
  <si>
    <t>Provedení opravy vnitřní kanalizace, potrubí litinové, přechod z plastových trub na litinu,DN 100</t>
  </si>
  <si>
    <t>-372538908</t>
  </si>
  <si>
    <t>"m.č.S07"1</t>
  </si>
  <si>
    <t>75</t>
  </si>
  <si>
    <t>721171924R</t>
  </si>
  <si>
    <t>Potrubí z PP propojení nového potrubí DN 40 na potrubí DN 75</t>
  </si>
  <si>
    <t>1998655729</t>
  </si>
  <si>
    <t>Odpadního potrubí plastového propojení dosavadního potrubí DN 75 s novým potrubím DN 40</t>
  </si>
  <si>
    <t>76</t>
  </si>
  <si>
    <t>721174042</t>
  </si>
  <si>
    <t>Potrubí kanalizační z PP připojovací DN 40</t>
  </si>
  <si>
    <t>932071368</t>
  </si>
  <si>
    <t>Potrubí z trub polypropylenových připojovací DN 40</t>
  </si>
  <si>
    <t>https://podminky.urs.cz/item/CS_URS_2025_01/721174042</t>
  </si>
  <si>
    <t>"pro napojení umyvadla m.č.P101"2</t>
  </si>
  <si>
    <t>"pro napojení umyvadla m.č.P105"1,5</t>
  </si>
  <si>
    <t>77</t>
  </si>
  <si>
    <t>721194104</t>
  </si>
  <si>
    <t>Vyvedení a upevnění odpadních výpustek DN 40</t>
  </si>
  <si>
    <t>565970919</t>
  </si>
  <si>
    <t>Vyměření přípojek na potrubí vyvedení a upevnění odpadních výpustek DN 40</t>
  </si>
  <si>
    <t>https://podminky.urs.cz/item/CS_URS_2025_01/721194104</t>
  </si>
  <si>
    <t>78</t>
  </si>
  <si>
    <t>721290111</t>
  </si>
  <si>
    <t>Zkouška těsnosti potrubí kanalizace vodou DN do 125</t>
  </si>
  <si>
    <t>364307308</t>
  </si>
  <si>
    <t>Zkouška těsnosti kanalizace v objektech vodou do DN 125</t>
  </si>
  <si>
    <t>https://podminky.urs.cz/item/CS_URS_2025_01/721290111</t>
  </si>
  <si>
    <t>79</t>
  </si>
  <si>
    <t>998721123</t>
  </si>
  <si>
    <t>Přesun hmot tonážní pro vnitřní kanalizaci ruční v objektech v přes 12 do 24 m</t>
  </si>
  <si>
    <t>2002488892</t>
  </si>
  <si>
    <t>Přesun hmot pro vnitřní kanalizaci stanovený z hmotnosti přesunovaného materiálu vodorovná dopravní vzdálenost do 50 m ruční (bez užití mechanizace) v objektech výšky přes 12 do 24 m</t>
  </si>
  <si>
    <t>https://podminky.urs.cz/item/CS_URS_2025_01/998721123</t>
  </si>
  <si>
    <t>722</t>
  </si>
  <si>
    <t>Zdravotechnika - vnitřní vodovod</t>
  </si>
  <si>
    <t>80</t>
  </si>
  <si>
    <t>722171950R</t>
  </si>
  <si>
    <t>Propojení se stávajícími rozvody plastovými</t>
  </si>
  <si>
    <t>-1224304902</t>
  </si>
  <si>
    <t>81</t>
  </si>
  <si>
    <t>722175002</t>
  </si>
  <si>
    <t>Potrubí vodovodní plastové PP-RCT svar polyfúze D 20x2,8 mm</t>
  </si>
  <si>
    <t>349977994</t>
  </si>
  <si>
    <t>Potrubí z plastových trubek z polypropylenu PP-RCT svařovaných polyfúzně D 20 x 2,8</t>
  </si>
  <si>
    <t>https://podminky.urs.cz/item/CS_URS_2025_01/722175002</t>
  </si>
  <si>
    <t>82</t>
  </si>
  <si>
    <t>722175003</t>
  </si>
  <si>
    <t>Potrubí vodovodní plastové PP-RCT svar polyfúze D 25x3,5 mm</t>
  </si>
  <si>
    <t>-333376311</t>
  </si>
  <si>
    <t>Potrubí z plastových trubek z polypropylenu PP-RCT svařovaných polyfúzně D 25 x 3,5</t>
  </si>
  <si>
    <t>https://podminky.urs.cz/item/CS_URS_2025_01/722175003</t>
  </si>
  <si>
    <t>83</t>
  </si>
  <si>
    <t>722179191</t>
  </si>
  <si>
    <t>Příplatek k rozvodu vody z plastů za malý rozsah prací na zakázce do 20 m</t>
  </si>
  <si>
    <t>soubor</t>
  </si>
  <si>
    <t>-2056462735</t>
  </si>
  <si>
    <t>Příplatek k ceně rozvody vody z plastů za práce malého rozsahu na zakázce do 20 m rozvodu</t>
  </si>
  <si>
    <t>https://podminky.urs.cz/item/CS_URS_2025_01/722179191</t>
  </si>
  <si>
    <t>84</t>
  </si>
  <si>
    <t>722181211</t>
  </si>
  <si>
    <t>Ochrana vodovodního potrubí přilepenými termoizolačními trubicemi z PE tl do 6 mm DN do 22 mm</t>
  </si>
  <si>
    <t>481412063</t>
  </si>
  <si>
    <t>Ochrana potrubí termoizolačními trubicemi z pěnového polyetylenu PE přilepenými v příčných a podélných spojích, tloušťky izolace do 6 mm, vnitřního průměru izolace DN do 22 mm</t>
  </si>
  <si>
    <t>https://podminky.urs.cz/item/CS_URS_2025_01/722181211</t>
  </si>
  <si>
    <t>"studená voda"3,5</t>
  </si>
  <si>
    <t>85</t>
  </si>
  <si>
    <t>722181212</t>
  </si>
  <si>
    <t>Ochrana vodovodního potrubí přilepenými termoizolačními trubicemi z PE tl do 6 mm DN přes 22 do 32 mm</t>
  </si>
  <si>
    <t>-1651388636</t>
  </si>
  <si>
    <t>Ochrana potrubí termoizolačními trubicemi z pěnového polyetylenu PE přilepenými v příčných a podélných spojích, tloušťky izolace do 6 mm, vnitřního průměru izolace DN přes 22 do 32 mm</t>
  </si>
  <si>
    <t>https://podminky.urs.cz/item/CS_URS_2025_01/722181212</t>
  </si>
  <si>
    <t>"studená voda"17</t>
  </si>
  <si>
    <t>86</t>
  </si>
  <si>
    <t>722181251</t>
  </si>
  <si>
    <t>Ochrana vodovodního potrubí přilepenými termoizolačními trubicemi z PE tl přes 20 do 25 mm DN do 22 mm</t>
  </si>
  <si>
    <t>2095440835</t>
  </si>
  <si>
    <t>Ochrana potrubí termoizolačními trubicemi z pěnového polyetylenu PE přilepenými v příčných a podélných spojích, tloušťky izolace přes 20 do 25 mm, vnitřního průměru izolace DN do 22 mm</t>
  </si>
  <si>
    <t>https://podminky.urs.cz/item/CS_URS_2025_01/722181251</t>
  </si>
  <si>
    <t>"teplá voda"3,5</t>
  </si>
  <si>
    <t>87</t>
  </si>
  <si>
    <t>722181252</t>
  </si>
  <si>
    <t>Ochrana vodovodního potrubí přilepenými termoizolačními trubicemi z PE tl přes 20 do 25 mm DN přes 22 do 45 mm</t>
  </si>
  <si>
    <t>1924260592</t>
  </si>
  <si>
    <t>Ochrana potrubí termoizolačními trubicemi z pěnového polyetylenu PE přilepenými v příčných a podélných spojích, tloušťky izolace přes 20 do 25 mm, vnitřního průměru izolace DN přes 22 do 45 mm</t>
  </si>
  <si>
    <t>https://podminky.urs.cz/item/CS_URS_2025_01/722181252</t>
  </si>
  <si>
    <t>"teplá voda"17</t>
  </si>
  <si>
    <t>88</t>
  </si>
  <si>
    <t>722190401</t>
  </si>
  <si>
    <t>Vyvedení a upevnění výpustku DN do 25</t>
  </si>
  <si>
    <t>-1367258200</t>
  </si>
  <si>
    <t>Zřízení přípojek na potrubí vyvedení a upevnění výpustek do DN 25</t>
  </si>
  <si>
    <t>https://podminky.urs.cz/item/CS_URS_2025_01/722190401</t>
  </si>
  <si>
    <t>89</t>
  </si>
  <si>
    <t>722190901</t>
  </si>
  <si>
    <t>Uzavření nebo otevření vodovodního potrubí při opravách</t>
  </si>
  <si>
    <t>1150731580</t>
  </si>
  <si>
    <t>Opravy ostatní uzavření nebo otevření vodovodního potrubí při opravách včetně vypuštění a napuštění</t>
  </si>
  <si>
    <t>https://podminky.urs.cz/item/CS_URS_2025_01/722190901</t>
  </si>
  <si>
    <t>90</t>
  </si>
  <si>
    <t>722220121</t>
  </si>
  <si>
    <t>Nástěnka pro baterii G 1/2" s jedním závitem</t>
  </si>
  <si>
    <t>pár</t>
  </si>
  <si>
    <t>-977704340</t>
  </si>
  <si>
    <t>Armatury s jedním závitem nástěnky pro baterii G 1/2"</t>
  </si>
  <si>
    <t>https://podminky.urs.cz/item/CS_URS_2025_01/722220121</t>
  </si>
  <si>
    <t>91</t>
  </si>
  <si>
    <t>722232045</t>
  </si>
  <si>
    <t>Kohout kulový přímý G 1" PN 42 do 185°C vnitřní závit</t>
  </si>
  <si>
    <t>-1258572047</t>
  </si>
  <si>
    <t>Armatury se dvěma závity kulové kohouty PN 42 do 185 °C přímé vnitřní závit G 1"</t>
  </si>
  <si>
    <t>https://podminky.urs.cz/item/CS_URS_2025_01/722232045</t>
  </si>
  <si>
    <t>92</t>
  </si>
  <si>
    <t>722290234</t>
  </si>
  <si>
    <t>Proplach a dezinfekce vodovodního potrubí DN do 80</t>
  </si>
  <si>
    <t>-249552079</t>
  </si>
  <si>
    <t>Zkoušky, proplach a desinfekce vodovodního potrubí proplach a desinfekce vodovodního potrubí do DN 80</t>
  </si>
  <si>
    <t>https://podminky.urs.cz/item/CS_URS_2025_01/722290234</t>
  </si>
  <si>
    <t>93</t>
  </si>
  <si>
    <t>722290246</t>
  </si>
  <si>
    <t>Zkouška těsnosti vodovodního potrubí plastového DN do 40</t>
  </si>
  <si>
    <t>-876659568</t>
  </si>
  <si>
    <t>Zkoušky, proplach a desinfekce vodovodního potrubí zkoušky těsnosti vodovodního potrubí plastového do DN 40</t>
  </si>
  <si>
    <t>https://podminky.urs.cz/item/CS_URS_2025_01/722290246</t>
  </si>
  <si>
    <t>94</t>
  </si>
  <si>
    <t>998722123</t>
  </si>
  <si>
    <t>Přesun hmot tonážní pro vnitřní vodovod ruční v objektech v přes 12 do 24 m</t>
  </si>
  <si>
    <t>1445503510</t>
  </si>
  <si>
    <t>Přesun hmot pro vnitřní vodovod stanovený z hmotnosti přesunovaného materiálu vodorovná dopravní vzdálenost do 50 m ruční (bez užití mechanizace) v objektech výšky přes 12 do 24 m</t>
  </si>
  <si>
    <t>https://podminky.urs.cz/item/CS_URS_2025_01/998722123</t>
  </si>
  <si>
    <t>725</t>
  </si>
  <si>
    <t>Zdravotechnika - zařizovací předměty</t>
  </si>
  <si>
    <t>95</t>
  </si>
  <si>
    <t>725211601</t>
  </si>
  <si>
    <t>Umyvadlo keramické bílé šířky 500 mm bez krytu na sifon připevněné na stěnu šrouby</t>
  </si>
  <si>
    <t>605956129</t>
  </si>
  <si>
    <t>Umyvadla keramická bílá bez výtokových armatur připevněná na stěnu šrouby bez sloupu nebo krytu na sifon, šířka umyvadla 500 mm</t>
  </si>
  <si>
    <t>https://podminky.urs.cz/item/CS_URS_2025_01/725211601</t>
  </si>
  <si>
    <t>96</t>
  </si>
  <si>
    <t>725813111</t>
  </si>
  <si>
    <t>Ventil rohový bez připojovací trubičky nebo flexi hadičky G 1/2"</t>
  </si>
  <si>
    <t>-1884677567</t>
  </si>
  <si>
    <t>Ventily rohové bez připojovací trubičky nebo flexi hadičky G 1/2"</t>
  </si>
  <si>
    <t>https://podminky.urs.cz/item/CS_URS_2025_01/725813111</t>
  </si>
  <si>
    <t>97</t>
  </si>
  <si>
    <t>725822611</t>
  </si>
  <si>
    <t>Baterie umyvadlová stojánková páková bez výpusti</t>
  </si>
  <si>
    <t>1777903729</t>
  </si>
  <si>
    <t>Baterie umyvadlové stojánkové pákové bez výpusti</t>
  </si>
  <si>
    <t>https://podminky.urs.cz/item/CS_URS_2025_01/725822611</t>
  </si>
  <si>
    <t>98</t>
  </si>
  <si>
    <t>725861101</t>
  </si>
  <si>
    <t>Zápachová uzávěrka pro umyvadla DN 32</t>
  </si>
  <si>
    <t>-276365261</t>
  </si>
  <si>
    <t>Zápachové uzávěrky zařizovacích předmětů pro umyvadla DN 32</t>
  </si>
  <si>
    <t>https://podminky.urs.cz/item/CS_URS_2025_01/725861101</t>
  </si>
  <si>
    <t>99</t>
  </si>
  <si>
    <t>998725123</t>
  </si>
  <si>
    <t>Přesun hmot tonážní pro zařizovací předměty ruční v objektech v přes 12 do 24 m</t>
  </si>
  <si>
    <t>282586084</t>
  </si>
  <si>
    <t>Přesun hmot pro zařizovací předměty stanovený z hmotnosti přesunovaného materiálu vodorovná dopravní vzdálenost do 50 m ruční (bez užití mechanizace) v objektech výšky přes 12 do 24 m</t>
  </si>
  <si>
    <t>https://podminky.urs.cz/item/CS_URS_2025_01/998725123</t>
  </si>
  <si>
    <t>727</t>
  </si>
  <si>
    <t>Zdravotechnika - protipožární ochrana</t>
  </si>
  <si>
    <t>100</t>
  </si>
  <si>
    <t>727212202</t>
  </si>
  <si>
    <t>Trubní ucpávka plastového potrubí bez izolace D 25 mm stěnou tl 150 mm požární odolnost EI 60</t>
  </si>
  <si>
    <t>648348585</t>
  </si>
  <si>
    <t>Protipožární trubní ucpávky plastového potrubí prostup stěnou tloušťky 150 mm požární odolnost EI 60 D 25</t>
  </si>
  <si>
    <t>https://podminky.urs.cz/item/CS_URS_2025_01/727212202</t>
  </si>
  <si>
    <t>"vodovodní potrubí v SDK příčce"2</t>
  </si>
  <si>
    <t>735</t>
  </si>
  <si>
    <t>Ústřední vytápění - otopná tělesa</t>
  </si>
  <si>
    <t>101</t>
  </si>
  <si>
    <t>735495101R</t>
  </si>
  <si>
    <t>Uzavření, vypustění a odvodnění části systému ústředního vytápění budovy, kde bude probíhat úprava</t>
  </si>
  <si>
    <t>1231549993</t>
  </si>
  <si>
    <t>102</t>
  </si>
  <si>
    <t>735117310R</t>
  </si>
  <si>
    <t xml:space="preserve">Odpojení  otopného tělesa litinového od systému</t>
  </si>
  <si>
    <t>978823965</t>
  </si>
  <si>
    <t>Odpojení otopného tělesa litinového od systému</t>
  </si>
  <si>
    <t>"2 kusy na otopné těleso"</t>
  </si>
  <si>
    <t>"m.č.P101"4*2</t>
  </si>
  <si>
    <t>"m.č.P105"2*2</t>
  </si>
  <si>
    <t>103</t>
  </si>
  <si>
    <t>735115820R</t>
  </si>
  <si>
    <t>Úplná demontáž otopného tělesa litinového článkového,předání otopného tělesa a demontovaných komponentů,armatur správě budovy</t>
  </si>
  <si>
    <t>-636573315</t>
  </si>
  <si>
    <t>"1NP"6</t>
  </si>
  <si>
    <t>104</t>
  </si>
  <si>
    <t>735291801R</t>
  </si>
  <si>
    <t>Odřezání konzoly nebo držáku otopných těles, rozbrušovací pilou, začištění místa</t>
  </si>
  <si>
    <t>1140736406</t>
  </si>
  <si>
    <t>"2 kusy na otopné těleso"6*2</t>
  </si>
  <si>
    <t>105</t>
  </si>
  <si>
    <t>733191934R</t>
  </si>
  <si>
    <t>Úprava stávajícího přívodu a zpátečního potrubí pro změnu otopného tělesa</t>
  </si>
  <si>
    <t>910396309</t>
  </si>
  <si>
    <t>Úprava přívodu a zpátečního potrubí pro změnu otopného tělesa</t>
  </si>
  <si>
    <t>" kusy na otopné těleso"6*2</t>
  </si>
  <si>
    <t>106</t>
  </si>
  <si>
    <t>733225101R</t>
  </si>
  <si>
    <t xml:space="preserve">Pomocný materiál pro úpravu stávajícího potrubí z trubek ocelových vč.kolen,fitinek,redukcí </t>
  </si>
  <si>
    <t>1717512245</t>
  </si>
  <si>
    <t>107</t>
  </si>
  <si>
    <t>735151476</t>
  </si>
  <si>
    <t>Otopné těleso panelové dvoudeskové 1 přídavná přestupní plocha výška/délka 600/900 mm výkon 1159 W</t>
  </si>
  <si>
    <t>228773402</t>
  </si>
  <si>
    <t>Otopná tělesa panelová dvoudesková PN 1,0 MPa, T do 110°C s jednou přídavnou přestupní plochou výšky tělesa 600 mm stavební délky / výkonu 900 mm / 1159 W</t>
  </si>
  <si>
    <t>https://podminky.urs.cz/item/CS_URS_2025_01/735151476</t>
  </si>
  <si>
    <t>108</t>
  </si>
  <si>
    <t>735151578</t>
  </si>
  <si>
    <t>Otopné těleso panelové dvoudeskové 2 přídavné přestupní plochy výška/délka 600/1100 mm výkon 1847 W</t>
  </si>
  <si>
    <t>712719612</t>
  </si>
  <si>
    <t>Otopná tělesa panelová dvoudesková PN 1,0 MPa, T do 110°C se dvěma přídavnými přestupními plochami výšky tělesa 600 mm stavební délky / výkonu 1100 mm / 1847 W</t>
  </si>
  <si>
    <t>https://podminky.urs.cz/item/CS_URS_2025_01/735151578</t>
  </si>
  <si>
    <t>109</t>
  </si>
  <si>
    <t>734261750R</t>
  </si>
  <si>
    <t>Ventilový set pro radiátory s bočním připojením</t>
  </si>
  <si>
    <t>819172491</t>
  </si>
  <si>
    <t>110</t>
  </si>
  <si>
    <t>735191905</t>
  </si>
  <si>
    <t>Odvzdušnění otopných těles</t>
  </si>
  <si>
    <t>1686373529</t>
  </si>
  <si>
    <t>Ostatní opravy otopných těles odvzdušnění tělesa</t>
  </si>
  <si>
    <t>https://podminky.urs.cz/item/CS_URS_2025_01/735191905</t>
  </si>
  <si>
    <t>111</t>
  </si>
  <si>
    <t>735191911R</t>
  </si>
  <si>
    <t>Napuštění vody do otopného systému včetně potrubí a otopných těles v části, kde probíhala úprava</t>
  </si>
  <si>
    <t>-172292899</t>
  </si>
  <si>
    <t>112</t>
  </si>
  <si>
    <t>735191912R</t>
  </si>
  <si>
    <t>Tlaková zkouška těsnosti s protokolárním záznamem jejího výsledku</t>
  </si>
  <si>
    <t>1590579354</t>
  </si>
  <si>
    <t>113</t>
  </si>
  <si>
    <t>783614411R</t>
  </si>
  <si>
    <t>Nátěr potrubí po tlakové zkoušce, 1x základní nátěr, 1x emailování- potrubí do DN 50</t>
  </si>
  <si>
    <t>753114988</t>
  </si>
  <si>
    <t>"stávající stoupací potrubí"3*2*3</t>
  </si>
  <si>
    <t>"připojovací potrubí"11</t>
  </si>
  <si>
    <t>114</t>
  </si>
  <si>
    <t>735191913R</t>
  </si>
  <si>
    <t>Předání místa úpravy provozovateli</t>
  </si>
  <si>
    <t>2006172783</t>
  </si>
  <si>
    <t>115</t>
  </si>
  <si>
    <t>998735131R</t>
  </si>
  <si>
    <t xml:space="preserve">Přesun hmot  pro otopná tělesa ruční v objektech v přes 12 do 24 m</t>
  </si>
  <si>
    <t>-504153972</t>
  </si>
  <si>
    <t>Přesun hmot pro otopná tělesa vodorovná dopravní vzdálenost do 50 m ruční (bez užití mechanizace) v objektech výšky přes 12 do 24 m</t>
  </si>
  <si>
    <t>740</t>
  </si>
  <si>
    <t>Elektroinstalace - silnoproud a slaboproud</t>
  </si>
  <si>
    <t>116</t>
  </si>
  <si>
    <t>741110051</t>
  </si>
  <si>
    <t>Montáž trubka plastová ohebná D přes 11 do 23 mm uložená volně</t>
  </si>
  <si>
    <t>-479060592</t>
  </si>
  <si>
    <t>Montáž trubek elektroinstalačních s nasunutím nebo našroubováním do krabic plastových ohebných, uložených volně, vnější Ø přes 11 do 23 mm</t>
  </si>
  <si>
    <t>https://podminky.urs.cz/item/CS_URS_2025_01/741110051</t>
  </si>
  <si>
    <t>"do SDK"10</t>
  </si>
  <si>
    <t>117</t>
  </si>
  <si>
    <t>34571061</t>
  </si>
  <si>
    <t>trubka elektroinstalační ohebná z PVC bílá d 13mm</t>
  </si>
  <si>
    <t>90266915</t>
  </si>
  <si>
    <t>10*1,05 'Přepočtené koeficientem množství</t>
  </si>
  <si>
    <t>118</t>
  </si>
  <si>
    <t>741110052</t>
  </si>
  <si>
    <t>Montáž trubka plastová ohebná D přes 23 do 35 mm uložená volně</t>
  </si>
  <si>
    <t>-1271944669</t>
  </si>
  <si>
    <t>Montáž trubek elektroinstalačních s nasunutím nebo našroubováním do krabic plastových ohebných, uložených volně, vnější Ø přes 23 do 35 mm</t>
  </si>
  <si>
    <t>https://podminky.urs.cz/item/CS_URS_2025_01/741110052</t>
  </si>
  <si>
    <t>119</t>
  </si>
  <si>
    <t>34571377</t>
  </si>
  <si>
    <t>trubka elektroinstalační ohebná lehce odolná z PVC-U D 18,8/25mm poloměr ohybu &gt;100mm</t>
  </si>
  <si>
    <t>-1072521388</t>
  </si>
  <si>
    <t>"pro datový kabel"10</t>
  </si>
  <si>
    <t>120</t>
  </si>
  <si>
    <t>741110061</t>
  </si>
  <si>
    <t>Montáž trubka plastová ohebná D přes 11 do 23 mm uložená pod omítku</t>
  </si>
  <si>
    <t>794111461</t>
  </si>
  <si>
    <t>Montáž trubek elektroinstalačních s nasunutím nebo našroubováním do krabic plastových ohebných, uložených pod omítku, vnější Ø přes 11 do 23 mm</t>
  </si>
  <si>
    <t>https://podminky.urs.cz/item/CS_URS_2025_01/741110061</t>
  </si>
  <si>
    <t>121</t>
  </si>
  <si>
    <t>-49907583</t>
  </si>
  <si>
    <t>40*1,05 'Přepočtené koeficientem množství</t>
  </si>
  <si>
    <t>122</t>
  </si>
  <si>
    <t>741110062</t>
  </si>
  <si>
    <t>Montáž trubka plastová ohebná D přes 23 do 35 mm uložená pod omítku</t>
  </si>
  <si>
    <t>-1646747472</t>
  </si>
  <si>
    <t>Montáž trubek elektroinstalačních s nasunutím nebo našroubováním do krabic plastových ohebných, uložených pod omítku, vnější Ø přes 23 do 35 mm</t>
  </si>
  <si>
    <t>https://podminky.urs.cz/item/CS_URS_2025_01/741110062</t>
  </si>
  <si>
    <t>123</t>
  </si>
  <si>
    <t>-1482967135</t>
  </si>
  <si>
    <t>"pro datový kabel"80</t>
  </si>
  <si>
    <t>80*1,05 'Přepočtené koeficientem množství</t>
  </si>
  <si>
    <t>124</t>
  </si>
  <si>
    <t>742110007R</t>
  </si>
  <si>
    <t xml:space="preserve">Montáž a dodávka protahovacího drátu do trubek pro slaboproud plastových ohebných </t>
  </si>
  <si>
    <t>719309492</t>
  </si>
  <si>
    <t>125</t>
  </si>
  <si>
    <t>741110511R</t>
  </si>
  <si>
    <t>Montáž a dodávka elektroinstalační lišta PVC hranatá LHD 40x20 mm včetně příslušentví</t>
  </si>
  <si>
    <t>-1158199649</t>
  </si>
  <si>
    <t>126</t>
  </si>
  <si>
    <t>741110512R</t>
  </si>
  <si>
    <t>Montáž a dodávka elektroinstalační kanál PVC hranatý EKD 80x40 mm HD včetně příslušentví</t>
  </si>
  <si>
    <t>-827987110</t>
  </si>
  <si>
    <t>127</t>
  </si>
  <si>
    <t>741112001</t>
  </si>
  <si>
    <t>Montáž krabice zapuštěná plastová kruhová</t>
  </si>
  <si>
    <t>1737074798</t>
  </si>
  <si>
    <t>Montáž krabic elektroinstalačních bez napojení na trubky a lišty, demontáže a montáže víčka a přístroje protahovacích nebo odbočných zapuštěných plastových kruhových do zdiva</t>
  </si>
  <si>
    <t>https://podminky.urs.cz/item/CS_URS_2025_01/741112001</t>
  </si>
  <si>
    <t>128</t>
  </si>
  <si>
    <t>34571457</t>
  </si>
  <si>
    <t>krabice pod omítku PVC odbočná kruhová D 70mm s víčkem</t>
  </si>
  <si>
    <t>1987180485</t>
  </si>
  <si>
    <t>129</t>
  </si>
  <si>
    <t>741112061</t>
  </si>
  <si>
    <t>Montáž krabice přístrojová zapuštěná plastová kruhová</t>
  </si>
  <si>
    <t>-780102390</t>
  </si>
  <si>
    <t>Montáž krabic elektroinstalačních bez napojení na trubky a lišty, demontáže a montáže víčka a přístroje přístrojových zapuštěných plastových kruhových do zdiva</t>
  </si>
  <si>
    <t>https://podminky.urs.cz/item/CS_URS_2025_01/741112061</t>
  </si>
  <si>
    <t>130</t>
  </si>
  <si>
    <t>34571450</t>
  </si>
  <si>
    <t>krabice pod omítku PVC přístrojová kruhová D 70mm</t>
  </si>
  <si>
    <t>1149958044</t>
  </si>
  <si>
    <t>131</t>
  </si>
  <si>
    <t>741112062</t>
  </si>
  <si>
    <t>Montáž krabice přístrojová zapuštěná plastová kruhová pro sádrokartonové příčky</t>
  </si>
  <si>
    <t>319170858</t>
  </si>
  <si>
    <t>Montáž krabic elektroinstalačních bez napojení na trubky a lišty, demontáže a montáže víčka a přístroje přístrojových zapuštěných plastových kruhových pro sádrokartonové příčky</t>
  </si>
  <si>
    <t>https://podminky.urs.cz/item/CS_URS_2025_01/741112062</t>
  </si>
  <si>
    <t>132</t>
  </si>
  <si>
    <t>34571464</t>
  </si>
  <si>
    <t>krabice do dutých stěn PVC přístrojová kruhová D 70mm mělká</t>
  </si>
  <si>
    <t>-1148985333</t>
  </si>
  <si>
    <t>133</t>
  </si>
  <si>
    <t>741122015</t>
  </si>
  <si>
    <t>Montáž kabel Cu bez ukončení uložený pod omítku plný kulatý 3x1,5 mm2 (např. CYKY)</t>
  </si>
  <si>
    <t>-433278808</t>
  </si>
  <si>
    <t>Montáž kabelů měděných bez ukončení uložených pod omítku plných kulatých (např. CYKY), počtu a průřezu žil 3x1,5 mm2</t>
  </si>
  <si>
    <t>https://podminky.urs.cz/item/CS_URS_2025_01/741122015</t>
  </si>
  <si>
    <t>134</t>
  </si>
  <si>
    <t>34111030</t>
  </si>
  <si>
    <t>kabel instalační jádro Cu plné izolace PVC plášť PVC 450/750V (CYKY) 3x1,5mm2</t>
  </si>
  <si>
    <t>-1754736659</t>
  </si>
  <si>
    <t>70*1,15 'Přepočtené koeficientem množství</t>
  </si>
  <si>
    <t>135</t>
  </si>
  <si>
    <t>741122016</t>
  </si>
  <si>
    <t>Montáž kabel Cu bez ukončení uložený pod omítku plný kulatý 3x2,5 až 6 mm2 (např. CYKY)</t>
  </si>
  <si>
    <t>-1236328518</t>
  </si>
  <si>
    <t>Montáž kabelů měděných bez ukončení uložených pod omítku plných kulatých (např. CYKY), počtu a průřezu žil 3x2,5 až 6 mm2</t>
  </si>
  <si>
    <t>https://podminky.urs.cz/item/CS_URS_2025_01/741122016</t>
  </si>
  <si>
    <t>136</t>
  </si>
  <si>
    <t>34111036</t>
  </si>
  <si>
    <t>kabel instalační jádro Cu plné izolace PVC plášť PVC 450/750V (CYKY) 3x2,5mm2</t>
  </si>
  <si>
    <t>467445775</t>
  </si>
  <si>
    <t>230*1,15 'Přepočtené koeficientem množství</t>
  </si>
  <si>
    <t>137</t>
  </si>
  <si>
    <t>741122211</t>
  </si>
  <si>
    <t>Montáž kabel Cu plný kulatý žíla 3x1,5 až 6 mm2 uložený volně (např. CYKY)</t>
  </si>
  <si>
    <t>-578269934</t>
  </si>
  <si>
    <t>Montáž kabelů měděných bez ukončení uložených volně nebo v liště plných kulatých (např. CYKY) počtu a průřezu žil 3x1,5 až 6 mm2</t>
  </si>
  <si>
    <t>https://podminky.urs.cz/item/CS_URS_2025_01/741122211</t>
  </si>
  <si>
    <t>138</t>
  </si>
  <si>
    <t>1684227923</t>
  </si>
  <si>
    <t>140*1,15 'Přepočtené koeficientem množství</t>
  </si>
  <si>
    <t>139</t>
  </si>
  <si>
    <t>39758888</t>
  </si>
  <si>
    <t>170*1,15 'Přepočtené koeficientem množství</t>
  </si>
  <si>
    <t>140</t>
  </si>
  <si>
    <t>742124002</t>
  </si>
  <si>
    <t>Montáž kabelů datových FTP, UTP, STP pro vnitřní rozvody do trubky</t>
  </si>
  <si>
    <t>-691047766</t>
  </si>
  <si>
    <t>https://podminky.urs.cz/item/CS_URS_2025_01/742124002</t>
  </si>
  <si>
    <t>141</t>
  </si>
  <si>
    <t>34121268</t>
  </si>
  <si>
    <t>kabel datový bezhalogenový třída reakce na oheň B2cas1d1a1 jádro Cu plné (U/UTP) kategorie 6</t>
  </si>
  <si>
    <t>-1481931050</t>
  </si>
  <si>
    <t>400*1,2 'Přepočtené koeficientem množství</t>
  </si>
  <si>
    <t>142</t>
  </si>
  <si>
    <t>742430031</t>
  </si>
  <si>
    <t>Montáž kabelu HDMI se zakončením v zásuvce nebo krabici</t>
  </si>
  <si>
    <t>-547951226</t>
  </si>
  <si>
    <t>Montáž audiovizuální techniky kabelu HDMI protažením a se zakončením v zásuvce nebo krabici</t>
  </si>
  <si>
    <t>https://podminky.urs.cz/item/CS_URS_2025_01/742430031</t>
  </si>
  <si>
    <t>143</t>
  </si>
  <si>
    <t>34199010</t>
  </si>
  <si>
    <t>kabel propojovací HDMI 2.0 High Speed podpora Ethernetu a 4K délka 10m</t>
  </si>
  <si>
    <t>197209162</t>
  </si>
  <si>
    <t>144</t>
  </si>
  <si>
    <t>741310101</t>
  </si>
  <si>
    <t>Montáž spínač (polo)zapuštěný bezšroubové připojení 1-jednopólový se zapojením vodičů</t>
  </si>
  <si>
    <t>262471401</t>
  </si>
  <si>
    <t>Montáž spínačů jedno nebo dvoupólových polozapuštěných nebo zapuštěných se zapojením vodičů bezšroubové připojení spínačů, řazení 1-jednopólových</t>
  </si>
  <si>
    <t>https://podminky.urs.cz/item/CS_URS_2025_01/741310101</t>
  </si>
  <si>
    <t>145</t>
  </si>
  <si>
    <t>34539010</t>
  </si>
  <si>
    <t>přístroj spínače jednopólového, řazení 1, 1So bezšroubové svorky</t>
  </si>
  <si>
    <t>-209428690</t>
  </si>
  <si>
    <t>146</t>
  </si>
  <si>
    <t>34539049</t>
  </si>
  <si>
    <t>kryt spínače jednoduchý</t>
  </si>
  <si>
    <t>2129198726</t>
  </si>
  <si>
    <t>147</t>
  </si>
  <si>
    <t>741310121</t>
  </si>
  <si>
    <t>Montáž přepínač (polo)zapuštěný bezšroubové připojení 5-sériový se zapojením vodičů</t>
  </si>
  <si>
    <t>890074404</t>
  </si>
  <si>
    <t>Montáž spínačů jedno nebo dvoupólových polozapuštěných nebo zapuštěných se zapojením vodičů bezšroubové připojení přepínačů, řazení 5-sériových</t>
  </si>
  <si>
    <t>https://podminky.urs.cz/item/CS_URS_2025_01/741310121</t>
  </si>
  <si>
    <t>148</t>
  </si>
  <si>
    <t>34539012</t>
  </si>
  <si>
    <t>přístroj přepínače sériového, řazení 5 bezšroubové svorky</t>
  </si>
  <si>
    <t>1547408225</t>
  </si>
  <si>
    <t>149</t>
  </si>
  <si>
    <t>34539050</t>
  </si>
  <si>
    <t>kryt spínače dělený</t>
  </si>
  <si>
    <t>-561924575</t>
  </si>
  <si>
    <t>150</t>
  </si>
  <si>
    <t>741313001</t>
  </si>
  <si>
    <t>Montáž zásuvka (polo)zapuštěná bezšroubové připojení 2P+PE se zapojením vodičů</t>
  </si>
  <si>
    <t>-1903558864</t>
  </si>
  <si>
    <t>Montáž zásuvek domovních se zapojením vodičů bezšroubové připojení polozapuštěných nebo zapuštěných 10/16 A, provedení 2P + PE</t>
  </si>
  <si>
    <t>https://podminky.urs.cz/item/CS_URS_2025_01/741313001</t>
  </si>
  <si>
    <t>151</t>
  </si>
  <si>
    <t>34555241</t>
  </si>
  <si>
    <t>přístroj zásuvky zapuštěné jednonásobné, krytka s clonkami, bezšroubové svorky</t>
  </si>
  <si>
    <t>-530185909</t>
  </si>
  <si>
    <t>152</t>
  </si>
  <si>
    <t>742330042R</t>
  </si>
  <si>
    <t>Montáž datové dvouzásuvky</t>
  </si>
  <si>
    <t>-911414577</t>
  </si>
  <si>
    <t>Montáž strukturované kabeláže zásuvek datových pod omítku, do nábytku, do parapetního žlabu nebo podlahové krabice dvouzásuvky</t>
  </si>
  <si>
    <t>153</t>
  </si>
  <si>
    <t>371202014R</t>
  </si>
  <si>
    <t xml:space="preserve">datová dvojzásuvka 2x RJ45 CAT 6 UTP,  do stěny</t>
  </si>
  <si>
    <t>-476782080</t>
  </si>
  <si>
    <t>datová dvojzásuvka 2x RJ45 CAT 6 UTP, bez rámečku, do stěny</t>
  </si>
  <si>
    <t>154</t>
  </si>
  <si>
    <t>742430020R</t>
  </si>
  <si>
    <t>Montáž a dodávka zásuvky HDMI do krabice bez rámečku</t>
  </si>
  <si>
    <t>2042825130</t>
  </si>
  <si>
    <t>155</t>
  </si>
  <si>
    <t>741313091R</t>
  </si>
  <si>
    <t>Montáž a dodávka příslušenství ke spínačům a zásuvkám rámeček jednonásobný</t>
  </si>
  <si>
    <t>1304665016</t>
  </si>
  <si>
    <t>156</t>
  </si>
  <si>
    <t>741313092R</t>
  </si>
  <si>
    <t>Montáž a dodávka příslušenství ke spínačům a zásuvkám rámeček dvojnásobný</t>
  </si>
  <si>
    <t>-1309287</t>
  </si>
  <si>
    <t>157</t>
  </si>
  <si>
    <t>741313093R</t>
  </si>
  <si>
    <t>Montáž a dodávka příslušenství ke spínačům a zásuvkám rámeček trojnásobný</t>
  </si>
  <si>
    <t>-495614985</t>
  </si>
  <si>
    <t>158</t>
  </si>
  <si>
    <t>741313095R</t>
  </si>
  <si>
    <t>Montáž a dodávka příslušenství ke spínačům a zásuvkám rámeček pětinásobný</t>
  </si>
  <si>
    <t>1640593191</t>
  </si>
  <si>
    <t>159</t>
  </si>
  <si>
    <t>74121000R</t>
  </si>
  <si>
    <t>Úpravy v zapojení stávajících rozvaděčů včetně pomocného materiálu</t>
  </si>
  <si>
    <t>-2100693595</t>
  </si>
  <si>
    <t>160</t>
  </si>
  <si>
    <t>741321006R</t>
  </si>
  <si>
    <t>Montáž a dodávka proudový chránič s nadproudovou ochranou 10B-1N-030A (1modul) ve skříni se zapojením vodičů</t>
  </si>
  <si>
    <t>-1420596466</t>
  </si>
  <si>
    <t>161</t>
  </si>
  <si>
    <t>741321007R</t>
  </si>
  <si>
    <t>Montáž a dodávka proudový chránič s nadproudovou ochranou 16B-1N-030A (1modul) ve skříni se zapojením vodičů</t>
  </si>
  <si>
    <t>387664503</t>
  </si>
  <si>
    <t>162</t>
  </si>
  <si>
    <t>741372-A</t>
  </si>
  <si>
    <t>Montáž a dodávka interiérové stropní svítidlo ozn.A – Závěsné/přisazené, LED svítidlo, matná AL mřížka, UGR&lt;19, 37.0 W, 4400 Lm se zapojením vodičů</t>
  </si>
  <si>
    <t>-1275929033</t>
  </si>
  <si>
    <t>163</t>
  </si>
  <si>
    <t>742330000R</t>
  </si>
  <si>
    <t>Zapojení a napojení nových datových kabelů v RACKU- kompletní provedení</t>
  </si>
  <si>
    <t>164859000</t>
  </si>
  <si>
    <t>164</t>
  </si>
  <si>
    <t>742330060R</t>
  </si>
  <si>
    <t>Propojení, zprovoznění, oživení systému strukturované kabeláže a audiovizuální techniky</t>
  </si>
  <si>
    <t>1022565197</t>
  </si>
  <si>
    <t>165</t>
  </si>
  <si>
    <t>741000004R</t>
  </si>
  <si>
    <t>Demontáž a ekologická likvidace stávající silnoproudé elektroinstalace v částech budovy dotčené úpravou</t>
  </si>
  <si>
    <t>-901875429</t>
  </si>
  <si>
    <t>166</t>
  </si>
  <si>
    <t>742190000R</t>
  </si>
  <si>
    <t>Vyhledání stávajících tras pro slaboproud</t>
  </si>
  <si>
    <t>54858935</t>
  </si>
  <si>
    <t>167</t>
  </si>
  <si>
    <t>740420098R</t>
  </si>
  <si>
    <t xml:space="preserve">Montáž  a dodávka pomocný montážní materiál</t>
  </si>
  <si>
    <t>1037540798</t>
  </si>
  <si>
    <t>Montáž a dodávka pomocný montážní materiál</t>
  </si>
  <si>
    <t>168</t>
  </si>
  <si>
    <t>740190004R</t>
  </si>
  <si>
    <t xml:space="preserve">Montáž  a dodávka požární ucpávky pro prostup kabelů</t>
  </si>
  <si>
    <t>-1512119490</t>
  </si>
  <si>
    <t>Montáž a dodávka požární ucpávky pro prostup kabelů</t>
  </si>
  <si>
    <t>169</t>
  </si>
  <si>
    <t>742330101</t>
  </si>
  <si>
    <t>Měření metalického segmentu s vyhotovením protokolu</t>
  </si>
  <si>
    <t>-350412567</t>
  </si>
  <si>
    <t>Montáž strukturované kabeláže měření segmentu metalického s vyhotovením protokolu</t>
  </si>
  <si>
    <t>https://podminky.urs.cz/item/CS_URS_2025_01/742330101</t>
  </si>
  <si>
    <t>170</t>
  </si>
  <si>
    <t>740800004R</t>
  </si>
  <si>
    <t xml:space="preserve">Revize, protokoly,zkoušky a vypracování výchozí zprávy </t>
  </si>
  <si>
    <t>1613193059</t>
  </si>
  <si>
    <t>171</t>
  </si>
  <si>
    <t>998740310R</t>
  </si>
  <si>
    <t>Přesun hmot pro silnoproud a slaboproud ruční v objektech v přes 12 do 24 m</t>
  </si>
  <si>
    <t>-1119105854</t>
  </si>
  <si>
    <t>Přesun hmot pro silnoproud a slaboproud vodorovná dopravní vzdálenost do 50 m ruční (bez užití mechanizace) v objektech výšky přes 12 do 24 m</t>
  </si>
  <si>
    <t>763</t>
  </si>
  <si>
    <t>Konstrukce suché výstavby</t>
  </si>
  <si>
    <t>172</t>
  </si>
  <si>
    <t>763101853</t>
  </si>
  <si>
    <t>Vyřezání otvoru v SDK desce v podhledu nebo podkroví jednoduché opláštění přes 0,02 do 0,05 m2</t>
  </si>
  <si>
    <t>-572374408</t>
  </si>
  <si>
    <t>Vyřezání otvoru v sádrokartonové desce v podhledech nebo podkrovích s jednoduchým opláštěním velikosti otvoru přes 0,02 do 0,05 m2</t>
  </si>
  <si>
    <t>https://podminky.urs.cz/item/CS_URS_2025_01/763101853</t>
  </si>
  <si>
    <t>"m.č.210 pro osazení akustických panelů"4*10</t>
  </si>
  <si>
    <t>173</t>
  </si>
  <si>
    <t>763112312</t>
  </si>
  <si>
    <t>SDK příčka mezibytová tl 155 mm zdvojený profil CW+UW 50 desky 2xA 12,5 s dvojitou izolací EI 60 Rw do 62 dB</t>
  </si>
  <si>
    <t>-1152689963</t>
  </si>
  <si>
    <t>Příčka mezibytová ze sádrokartonových desek s nosnou konstrukcí ze zdvojených ocelových profilů UW, CW dvojitě opláštěná deskami standardními A tl. 2 x 12,5 mm s dvojitou izolací, EI 60, příčka tl. 155 mm, profil 50, Rw do 62 dB</t>
  </si>
  <si>
    <t>https://podminky.urs.cz/item/CS_URS_2025_01/763112312</t>
  </si>
  <si>
    <t>"1NP"5,78*3</t>
  </si>
  <si>
    <t>174</t>
  </si>
  <si>
    <t>763132911</t>
  </si>
  <si>
    <t>Vyspravení SDK podhledu, podkroví pl přes 0,02 do 0,1 m2</t>
  </si>
  <si>
    <t>315172427</t>
  </si>
  <si>
    <t>Vyspravení sádrokartonových podhledů nebo podkroví plochy jednotlivě přes 0,02 do 0,10 m2 desek všech typů</t>
  </si>
  <si>
    <t>https://podminky.urs.cz/item/CS_URS_2025_01/763132911</t>
  </si>
  <si>
    <t>"m.č.210 po osazení akustických panelů"4*10</t>
  </si>
  <si>
    <t>175</t>
  </si>
  <si>
    <t>763135002</t>
  </si>
  <si>
    <t>Montáž SDK podhledu z desek perforovaných celoplošně s hranami speciálně tmelenými na dvouvrstvé kci z CD+UD</t>
  </si>
  <si>
    <t>222265799</t>
  </si>
  <si>
    <t>Montáž sádrokartonového podhledu z desek pro bezesparý podhled včetně zavěšené dvouvrstvé konstrukce z ocelových profilů CD, UD perforovaných celoplošně se speciálním tmelením hran</t>
  </si>
  <si>
    <t>https://podminky.urs.cz/item/CS_URS_2025_01/763135002</t>
  </si>
  <si>
    <t>"m.č.P101"8,95*5,78</t>
  </si>
  <si>
    <t>"m.č.P105"7,415*5,78</t>
  </si>
  <si>
    <t>176</t>
  </si>
  <si>
    <t>59030599</t>
  </si>
  <si>
    <t>deska pro bezesparý deskový podhled s celoplošnou perforací tl 12,5mm</t>
  </si>
  <si>
    <t>1711503545</t>
  </si>
  <si>
    <t>94,59*1,05 'Přepočtené koeficientem množství</t>
  </si>
  <si>
    <t>177</t>
  </si>
  <si>
    <t>763135701</t>
  </si>
  <si>
    <t>Příplatek k montáži SDK podhledu za montáž jedné vrstvy zvukové izolace</t>
  </si>
  <si>
    <t>-1231302113</t>
  </si>
  <si>
    <t>Montáž sádrokartonového podhledu Příplatek k cenám za montáž jedné vrstvy zvukové izolace</t>
  </si>
  <si>
    <t>https://podminky.urs.cz/item/CS_URS_2025_01/763135701</t>
  </si>
  <si>
    <t>178</t>
  </si>
  <si>
    <t>631509305R</t>
  </si>
  <si>
    <t xml:space="preserve">deska speciální akustická ze skleněných vláken jednostranně kašírovaná černou netkanou textílií  λD = 0,037 (W·m-1·K-1), 1250x600x50mm</t>
  </si>
  <si>
    <t>1103263584</t>
  </si>
  <si>
    <t>94,59*1,02 'Přepočtené koeficientem množství</t>
  </si>
  <si>
    <t>179</t>
  </si>
  <si>
    <t>998763333</t>
  </si>
  <si>
    <t>Přesun hmot tonážní pro konstrukce montované z desek ruční v objektech v přes 12 do 24 m</t>
  </si>
  <si>
    <t>383797232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</si>
  <si>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12 do 24 m</t>
  </si>
  <si>
    <t>https://podminky.urs.cz/item/CS_URS_2025_01/998763333</t>
  </si>
  <si>
    <t>766</t>
  </si>
  <si>
    <t>Konstrukce truhlářské</t>
  </si>
  <si>
    <t>180</t>
  </si>
  <si>
    <t>766491851</t>
  </si>
  <si>
    <t>Demontáž prahů dveří jednokřídlových</t>
  </si>
  <si>
    <t>726500400</t>
  </si>
  <si>
    <t>Demontáž ostatních truhlářských konstrukcí prahů dveří jednokřídlových</t>
  </si>
  <si>
    <t>https://podminky.urs.cz/item/CS_URS_2025_01/766491851</t>
  </si>
  <si>
    <t>"3NP v místě rušených dveří"3</t>
  </si>
  <si>
    <t>181</t>
  </si>
  <si>
    <t>766660021</t>
  </si>
  <si>
    <t>Montáž dveřních křídel otvíravých jednokřídlových š do 0,8 m požárních do ocelové zárubně</t>
  </si>
  <si>
    <t>1391224795</t>
  </si>
  <si>
    <t>Montáž dveřních křídel dřevěných nebo plastových otevíravých do ocelové zárubně protipožárních jednokřídlových, šířky do 800 mm</t>
  </si>
  <si>
    <t>https://podminky.urs.cz/item/CS_URS_2025_01/766660021</t>
  </si>
  <si>
    <t>182</t>
  </si>
  <si>
    <t>61162-T2R</t>
  </si>
  <si>
    <t>dveře interiérové jednokřídlé plné protipožární EW 30-C DP3, DTD, HPL laminát, bílé plné, 80x197, kování klika- klika, zámek vložkový- kompletní provedení dle PD ozn.T2/L</t>
  </si>
  <si>
    <t>424398386</t>
  </si>
  <si>
    <t xml:space="preserve">dveře interiérové jednokřídlé plné protipožární EW 30-C DP3, DTD, HPL laminát, bílé plné, 80x197, kování klika- klika, zámek vložkový- kompletní provedení dle PD ozn.T2/L
</t>
  </si>
  <si>
    <t>183</t>
  </si>
  <si>
    <t>766660022</t>
  </si>
  <si>
    <t>Montáž dveřních křídel otvíravých jednokřídlových š přes 0,8 m požárních do ocelové zárubně</t>
  </si>
  <si>
    <t>-1526199104</t>
  </si>
  <si>
    <t>Montáž dveřních křídel dřevěných nebo plastových otevíravých do ocelové zárubně protipožárních jednokřídlových, šířky přes 800 mm</t>
  </si>
  <si>
    <t>https://podminky.urs.cz/item/CS_URS_2025_01/766660022</t>
  </si>
  <si>
    <t>184</t>
  </si>
  <si>
    <t>61165-T1R</t>
  </si>
  <si>
    <t>dveře interiérové jednokřídlé částečné prosklené protipožární EW 30-C DP3, DTD, HPL laminát, bílé, 90x197, kování klika- klika, zámek vložkový- kompletní provedení dle PD ozn.T1/L,P</t>
  </si>
  <si>
    <t>1145942662</t>
  </si>
  <si>
    <t>185</t>
  </si>
  <si>
    <t>766660717</t>
  </si>
  <si>
    <t>Montáž samozavírače na ocelovou zárubeň a dveřní křídlo</t>
  </si>
  <si>
    <t>-1789630246</t>
  </si>
  <si>
    <t>Montáž dveřních doplňků samozavírače na zárubeň ocelovou</t>
  </si>
  <si>
    <t>https://podminky.urs.cz/item/CS_URS_2025_01/766660717</t>
  </si>
  <si>
    <t>186</t>
  </si>
  <si>
    <t>54917251R</t>
  </si>
  <si>
    <t>samozavírač dveří pro dveře protipožární</t>
  </si>
  <si>
    <t>-1729883710</t>
  </si>
  <si>
    <t>187</t>
  </si>
  <si>
    <t>766670021R</t>
  </si>
  <si>
    <t>Příplatek k montáži dveří za montáž zámku,kliky a štítku</t>
  </si>
  <si>
    <t>1699519711</t>
  </si>
  <si>
    <t>"T2"1</t>
  </si>
  <si>
    <t>"T1"4</t>
  </si>
  <si>
    <t>188</t>
  </si>
  <si>
    <t>766695213</t>
  </si>
  <si>
    <t>Montáž truhlářských prahů dveří jednokřídlových š přes 10 cm</t>
  </si>
  <si>
    <t>759416581</t>
  </si>
  <si>
    <t>Montáž ostatních truhlářských konstrukcí prahů dveří jednokřídlových, šířky přes 100 mm</t>
  </si>
  <si>
    <t>https://podminky.urs.cz/item/CS_URS_2025_01/766695213</t>
  </si>
  <si>
    <t>" nové dveře"5</t>
  </si>
  <si>
    <t>189</t>
  </si>
  <si>
    <t>61187181R</t>
  </si>
  <si>
    <t>práh dveřní dřevěný dubový tl 20mm dl 920mm š 150mm</t>
  </si>
  <si>
    <t>643845762</t>
  </si>
  <si>
    <t>190</t>
  </si>
  <si>
    <t>61187182R</t>
  </si>
  <si>
    <t>práh dveřní dřevěný dubový tl 20mm dl 900mm š 120mm</t>
  </si>
  <si>
    <t>141882021</t>
  </si>
  <si>
    <t>191</t>
  </si>
  <si>
    <t>611187157R</t>
  </si>
  <si>
    <t>práh dveřní dřevěný dubový tl 20mm dl 820mm š 120mm</t>
  </si>
  <si>
    <t>-1816207338</t>
  </si>
  <si>
    <t>192</t>
  </si>
  <si>
    <t>998766123</t>
  </si>
  <si>
    <t>Přesun hmot tonážní pro kce truhlářské ruční v objektech v přes 12 do 24 m</t>
  </si>
  <si>
    <t>-549049289</t>
  </si>
  <si>
    <t>Přesun hmot pro konstrukce truhlářské stanovený z hmotnosti přesunovaného materiálu vodorovná dopravní vzdálenost do 50 m ruční (bez užití mechanizace) v objektech výšky přes 12 do 24 m</t>
  </si>
  <si>
    <t>https://podminky.urs.cz/item/CS_URS_2025_01/998766123</t>
  </si>
  <si>
    <t>767</t>
  </si>
  <si>
    <t>Konstrukce zámečnické</t>
  </si>
  <si>
    <t>193</t>
  </si>
  <si>
    <t>767122812</t>
  </si>
  <si>
    <t>Demontáž stěn s výplní z drátěné sítě, svařovaných</t>
  </si>
  <si>
    <t>489076195</t>
  </si>
  <si>
    <t>Demontáž stěn a příček s výplní z drátěné sítě svařovaných</t>
  </si>
  <si>
    <t>https://podminky.urs.cz/item/CS_URS_2025_01/767122812</t>
  </si>
  <si>
    <t>"1NP m.č.P105 a P106"(4,03+2,35)*3</t>
  </si>
  <si>
    <t>194</t>
  </si>
  <si>
    <t>767991923R</t>
  </si>
  <si>
    <t>Odřezání ocel.profilů uzavřených (jekl ) 50/50 zapuštěných kovových příček u podlah a stropu</t>
  </si>
  <si>
    <t>870784182</t>
  </si>
  <si>
    <t>Odřezání ocel.profilů uzavřených (jekl ) 50/50 zapuštěných šatní klece u podlah a stropu</t>
  </si>
  <si>
    <t>"1NP m.č.P105 "5</t>
  </si>
  <si>
    <t>771</t>
  </si>
  <si>
    <t>Podlahy z dlaždic</t>
  </si>
  <si>
    <t>195</t>
  </si>
  <si>
    <t>771473810</t>
  </si>
  <si>
    <t>Demontáž soklíků z dlaždic keramických lepených rovných</t>
  </si>
  <si>
    <t>233330905</t>
  </si>
  <si>
    <t>https://podminky.urs.cz/item/CS_URS_2025_01/771473810</t>
  </si>
  <si>
    <t>"P101,P105 a 106"(5,78+16,52)*2-"dveře"1*7</t>
  </si>
  <si>
    <t>196</t>
  </si>
  <si>
    <t>771474113</t>
  </si>
  <si>
    <t>Montáž soklů z dlaždic keramických rovných lepených cementovým flexibilním lepidlem v přes 90 do 120 mm</t>
  </si>
  <si>
    <t>-1623397516</t>
  </si>
  <si>
    <t>Montáž soklů z dlaždic keramických lepených cementovým flexibilním lepidlem rovných, výšky přes 90 do 120 mm</t>
  </si>
  <si>
    <t>https://podminky.urs.cz/item/CS_URS_2025_01/771474113</t>
  </si>
  <si>
    <t>"nová příčka u schodiště 1NP"1,34-"dveře"0,8</t>
  </si>
  <si>
    <t>197</t>
  </si>
  <si>
    <t>771573914</t>
  </si>
  <si>
    <t>Výměna dlaždice keramické lepené velikosti přes 12 do 19 ks/m2</t>
  </si>
  <si>
    <t>-925808467</t>
  </si>
  <si>
    <t>Výměna keramické dlaždice lepené velikosti přes 12 do 19 ks/m2</t>
  </si>
  <si>
    <t>https://podminky.urs.cz/item/CS_URS_2025_01/771573914</t>
  </si>
  <si>
    <t>"1NP ke schodišti pro založení příčky"6+"sokl"2</t>
  </si>
  <si>
    <t>198</t>
  </si>
  <si>
    <t>59761172</t>
  </si>
  <si>
    <t xml:space="preserve">dlažba keramická shodná se stávající </t>
  </si>
  <si>
    <t>2057179682</t>
  </si>
  <si>
    <t>"pro nový sokl i výměnu dlažby"1</t>
  </si>
  <si>
    <t>199</t>
  </si>
  <si>
    <t>771479001R</t>
  </si>
  <si>
    <t>Řezání dlaždic keramických pro soklíky</t>
  </si>
  <si>
    <t>-2131962758</t>
  </si>
  <si>
    <t>"nový sokl"0,540</t>
  </si>
  <si>
    <t>200</t>
  </si>
  <si>
    <t>998771123</t>
  </si>
  <si>
    <t>Přesun hmot tonážní pro podlahy z dlaždic ruční v objektech v přes 12 do 24 m</t>
  </si>
  <si>
    <t>1750641789</t>
  </si>
  <si>
    <t>Přesun hmot pro podlahy z dlaždic stanovený z hmotnosti přesunovaného materiálu vodorovná dopravní vzdálenost do 50 m ruční (bez užití mechanizace) v objektech výšky přes 12 do 24 m</t>
  </si>
  <si>
    <t>https://podminky.urs.cz/item/CS_URS_2025_01/998771123</t>
  </si>
  <si>
    <t>776</t>
  </si>
  <si>
    <t>Podlahy povlakové</t>
  </si>
  <si>
    <t>201</t>
  </si>
  <si>
    <t>776111116</t>
  </si>
  <si>
    <t>Odstranění zbytků lepidla z podkladu povlakových podlah broušením</t>
  </si>
  <si>
    <t>-931976836</t>
  </si>
  <si>
    <t>Příprava podkladu povlakových podlah a stěn broušení podlah stávajícího podkladu pro odstranění lepidla (po starých krytinách)</t>
  </si>
  <si>
    <t>https://podminky.urs.cz/item/CS_URS_2025_01/776111116</t>
  </si>
  <si>
    <t>"m.č.P102"25,58</t>
  </si>
  <si>
    <t>"m.č.P301"7,09</t>
  </si>
  <si>
    <t>202</t>
  </si>
  <si>
    <t>776111311</t>
  </si>
  <si>
    <t>Vysátí podkladu povlakových podlah</t>
  </si>
  <si>
    <t>1331033997</t>
  </si>
  <si>
    <t>Příprava podkladu povlakových podlah a stěn vysátí podlah</t>
  </si>
  <si>
    <t>https://podminky.urs.cz/item/CS_URS_2025_01/776111311</t>
  </si>
  <si>
    <t>203</t>
  </si>
  <si>
    <t>776121112</t>
  </si>
  <si>
    <t>Vodou ředitelná penetrace savého podkladu povlakových podlah</t>
  </si>
  <si>
    <t>1992298746</t>
  </si>
  <si>
    <t>Příprava podkladu povlakových podlah a stěn penetrace vodou ředitelná podlah</t>
  </si>
  <si>
    <t>https://podminky.urs.cz/item/CS_URS_2025_01/776121112</t>
  </si>
  <si>
    <t>204</t>
  </si>
  <si>
    <t>776141111</t>
  </si>
  <si>
    <t>Stěrka podlahová nivelační pro vyrovnání podkladu povlakových podlah pevnosti 20 MPa tl do 3 mm</t>
  </si>
  <si>
    <t>1420818976</t>
  </si>
  <si>
    <t>Příprava podkladu povlakových podlah a stěn vyrovnání samonivelační stěrkou podlah min.pevnosti 20 MPa, tloušťky do 3 mm</t>
  </si>
  <si>
    <t>https://podminky.urs.cz/item/CS_URS_2025_01/776141111</t>
  </si>
  <si>
    <t>205</t>
  </si>
  <si>
    <t>776141114</t>
  </si>
  <si>
    <t>Stěrka podlahová nivelační pro vyrovnání podkladu povlakových podlah pevnosti 20 MPa tl přes 8 do 10 mm</t>
  </si>
  <si>
    <t>702384021</t>
  </si>
  <si>
    <t>Příprava podkladu povlakových podlah a stěn vyrovnání samonivelační stěrkou podlah min.pevnosti 20 MPa, tloušťky přes 8 do 10 mm</t>
  </si>
  <si>
    <t>https://podminky.urs.cz/item/CS_URS_2025_01/776141114</t>
  </si>
  <si>
    <t>206</t>
  </si>
  <si>
    <t>776201811</t>
  </si>
  <si>
    <t>Demontáž lepených povlakových podlah bez podložky ručně</t>
  </si>
  <si>
    <t>-1578107386</t>
  </si>
  <si>
    <t>Demontáž povlakových podlahovin lepených ručně bez podložky</t>
  </si>
  <si>
    <t>https://podminky.urs.cz/item/CS_URS_2025_01/776201811</t>
  </si>
  <si>
    <t>"m.č.P102"29,76</t>
  </si>
  <si>
    <t>"m.č.P301"1,64*6,685+1,74*3,02+1,545*0,53</t>
  </si>
  <si>
    <t>"m.č.P302"4,76</t>
  </si>
  <si>
    <t>"m.č.P305"22,89</t>
  </si>
  <si>
    <t>207</t>
  </si>
  <si>
    <t>776201901R</t>
  </si>
  <si>
    <t>Oprava s výměnou stávajících podlah podlahovinou z PVC pl do 0,25 m2</t>
  </si>
  <si>
    <t>-1251118024</t>
  </si>
  <si>
    <t>Oprava a výměna stávajících podlah podlahovinou z PVC, s vyříznutím a napojením na stávající podlahovinu a očistěním podkladu plochy do 0,25 m2</t>
  </si>
  <si>
    <t>"m.č.P 303"</t>
  </si>
  <si>
    <t>"v místě zazdění dveří"1</t>
  </si>
  <si>
    <t>"v místě nových dveří"1</t>
  </si>
  <si>
    <t>208</t>
  </si>
  <si>
    <t>28412280R</t>
  </si>
  <si>
    <t>krytina podlahová PVC shodná se stávající</t>
  </si>
  <si>
    <t>-1929734274</t>
  </si>
  <si>
    <t>209</t>
  </si>
  <si>
    <t>776221110R</t>
  </si>
  <si>
    <t xml:space="preserve">Lepení podlahovin z  pásů z PVC a CV (vinyl) včetně spojů</t>
  </si>
  <si>
    <t>-1779893605</t>
  </si>
  <si>
    <t xml:space="preserve">Montáž podlahovin z PVC a CV (vinyl) lepením z pásů včetně spojů
</t>
  </si>
  <si>
    <t>210</t>
  </si>
  <si>
    <t>28411151R</t>
  </si>
  <si>
    <t>podlahovina vinylová heterogenní akustická třída zátěže 34/43, hořlavost Bfl-s1, nášlapná vrstva 0,70mm tl 2,00mm</t>
  </si>
  <si>
    <t>-1913399742</t>
  </si>
  <si>
    <t>132,85*1,1 'Přepočtené koeficientem množství</t>
  </si>
  <si>
    <t>211</t>
  </si>
  <si>
    <t>28411020</t>
  </si>
  <si>
    <t>podlahovina vinylová homogenní zátěžová úprava PUR, třída zátěže 34/43, hořlavost Bfl S1 tl 2,00 mm,</t>
  </si>
  <si>
    <t>1787367144</t>
  </si>
  <si>
    <t>32,67*1,1 'Přepočtené koeficientem množství</t>
  </si>
  <si>
    <t>212</t>
  </si>
  <si>
    <t>776410811</t>
  </si>
  <si>
    <t>Odstranění soklíků a lišt pryžových nebo plastových</t>
  </si>
  <si>
    <t>1701114904</t>
  </si>
  <si>
    <t>Demontáž soklíků nebo lišt pryžových nebo plastových</t>
  </si>
  <si>
    <t>https://podminky.urs.cz/item/CS_URS_2025_01/776410811</t>
  </si>
  <si>
    <t>"m.č.P102"(1,81+16,56)*2-"dveře"(1*7+1,15)-"schody"(1,87+1,62)</t>
  </si>
  <si>
    <t>"m.č.P301"2,17+6,685+0,1+3,02+1,74+8,17+0,53-"dveře"0,9*3</t>
  </si>
  <si>
    <t>"m.č.P302"(1,81+2,63)*2-"dveře"0,9</t>
  </si>
  <si>
    <t>"m.č.P305"(7,58+3,02)*2-"dveře"0,9*2</t>
  </si>
  <si>
    <t>"m.č.P303 v místě nových dveří"1</t>
  </si>
  <si>
    <t>213</t>
  </si>
  <si>
    <t>776411111</t>
  </si>
  <si>
    <t>Montáž obvodových soklíků výšky do 80 mm</t>
  </si>
  <si>
    <t>-1919723098</t>
  </si>
  <si>
    <t>Montáž soklíků lepením obvodových, výšky do 80 mm</t>
  </si>
  <si>
    <t>https://podminky.urs.cz/item/CS_URS_2025_01/776411111</t>
  </si>
  <si>
    <t>"m.č.P102"(16,56+1,81)*2-"dveře"(0,9*2+1,05)-"schody"(1,87+1,62)</t>
  </si>
  <si>
    <t>"m.č.P301"(3,82+2,17)*2-"dveře"(0,9*2+0,8)-"schody"1,545</t>
  </si>
  <si>
    <t>"doplnění po zazdívce m.č. P303"1</t>
  </si>
  <si>
    <t>214</t>
  </si>
  <si>
    <t>28411003</t>
  </si>
  <si>
    <t>lišta soklová PVC 30x30mm</t>
  </si>
  <si>
    <t>-941262349</t>
  </si>
  <si>
    <t>39,235*1,02 'Přepočtené koeficientem množství</t>
  </si>
  <si>
    <t>215</t>
  </si>
  <si>
    <t>776421111</t>
  </si>
  <si>
    <t>Montáž obvodových lišt lepením</t>
  </si>
  <si>
    <t>-1504667123</t>
  </si>
  <si>
    <t>Montáž lišt obvodových lepených</t>
  </si>
  <si>
    <t>https://podminky.urs.cz/item/CS_URS_2025_01/776421111</t>
  </si>
  <si>
    <t>"m.č.P101"(5,78+8,95+0,19)*2-"dveře"(0,9+0,8)-"obklad"(1,17+0,73)</t>
  </si>
  <si>
    <t>"m.č.P105"(5,78+7,415+0,19)*2-"dveře"0,9-"obklad"1,37</t>
  </si>
  <si>
    <t>"m.č.P305"(9,43+5,76)*2-"dveře"0,9</t>
  </si>
  <si>
    <t>216</t>
  </si>
  <si>
    <t>614181556R</t>
  </si>
  <si>
    <t>lišta soklová s MDF jádrem š 12,6 mm, h 100.0 mm odstín dle výběru</t>
  </si>
  <si>
    <t>881993470</t>
  </si>
  <si>
    <t>80,22*1,02 'Přepočtené koeficientem množství</t>
  </si>
  <si>
    <t>217</t>
  </si>
  <si>
    <t>776991815</t>
  </si>
  <si>
    <t>Demontáž, odstranění přechodové, ukončovací kovové lišty</t>
  </si>
  <si>
    <t>1956405347</t>
  </si>
  <si>
    <t>"mezi dlažbou a PVC"</t>
  </si>
  <si>
    <t>"m.č.P101-P105"0,9*7</t>
  </si>
  <si>
    <t>218</t>
  </si>
  <si>
    <t>998776123</t>
  </si>
  <si>
    <t>Přesun hmot tonážní pro podlahy povlakové ruční v objektech v přes 12 do 24 m</t>
  </si>
  <si>
    <t>-1136250282</t>
  </si>
  <si>
    <t>Přesun hmot pro podlahy povlakové stanovený z hmotnosti přesunovaného materiálu vodorovná dopravní vzdálenost do 50 m ruční (bez užití mechanizace) v objektech výšky přes 12 do 24 m</t>
  </si>
  <si>
    <t>https://podminky.urs.cz/item/CS_URS_2025_01/998776123</t>
  </si>
  <si>
    <t>781</t>
  </si>
  <si>
    <t>Dokončovací práce - obklady</t>
  </si>
  <si>
    <t>219</t>
  </si>
  <si>
    <t>781121011</t>
  </si>
  <si>
    <t>Nátěr penetrační na stěnu</t>
  </si>
  <si>
    <t>647178181</t>
  </si>
  <si>
    <t>Příprava podkladu před provedením obkladu nátěr penetrační na stěnu</t>
  </si>
  <si>
    <t>https://podminky.urs.cz/item/CS_URS_2025_01/781121011</t>
  </si>
  <si>
    <t>" m.č. zdivo se stávající omítkou"</t>
  </si>
  <si>
    <t>"P101"(1,17+0,73)*1,6</t>
  </si>
  <si>
    <t>"P105"1,4*1,6</t>
  </si>
  <si>
    <t>220</t>
  </si>
  <si>
    <t>781151031</t>
  </si>
  <si>
    <t>Celoplošné vyrovnání podkladu stěrkou tl 3 mm</t>
  </si>
  <si>
    <t>693066901</t>
  </si>
  <si>
    <t>Příprava podkladu před provedením obkladu celoplošné vyrovnání podkladu stěrkou, tloušťky 3 mm</t>
  </si>
  <si>
    <t>https://podminky.urs.cz/item/CS_URS_2025_01/781151031</t>
  </si>
  <si>
    <t>221</t>
  </si>
  <si>
    <t>781472219</t>
  </si>
  <si>
    <t>Montáž obkladů keramických hladkých lepených cementovým flexibilním lepidlem přes 22 do 25 ks/m2</t>
  </si>
  <si>
    <t>-2104826601</t>
  </si>
  <si>
    <t>Montáž keramických obkladů stěn lepených cementovým flexibilním lepidlem hladkých přes 22 do 25 ks/m2</t>
  </si>
  <si>
    <t>https://podminky.urs.cz/item/CS_URS_2025_01/781472219</t>
  </si>
  <si>
    <t>"m.č."</t>
  </si>
  <si>
    <t>222</t>
  </si>
  <si>
    <t>597617145R</t>
  </si>
  <si>
    <t>obklad keramický nemrazuvzdorný povrch hladký/matný 198 x 198 x 6,5 mm barva bílá</t>
  </si>
  <si>
    <t>-937404809</t>
  </si>
  <si>
    <t>5,28*1,1 'Přepočtené koeficientem množství</t>
  </si>
  <si>
    <t>223</t>
  </si>
  <si>
    <t>781472291</t>
  </si>
  <si>
    <t>Příplatek k montáži obkladů keramických lepených cementovým flexibilním lepidlem za plochu do 10 m2</t>
  </si>
  <si>
    <t>-755321882</t>
  </si>
  <si>
    <t>Montáž keramických obkladů stěn lepených cementovým flexibilním lepidlem Příplatek k cenám za plochu do 10 m2 jednotlivě</t>
  </si>
  <si>
    <t>https://podminky.urs.cz/item/CS_URS_2025_01/781472291</t>
  </si>
  <si>
    <t>224</t>
  </si>
  <si>
    <t>781492251</t>
  </si>
  <si>
    <t>Montáž profilů ukončovacích lepených flexibilním cementovým lepidlem</t>
  </si>
  <si>
    <t>-1820858440</t>
  </si>
  <si>
    <t>Obklad - dokončující práce montáž profilu lepeného flexibilním cementovým lepidlem ukončovacího</t>
  </si>
  <si>
    <t>https://podminky.urs.cz/item/CS_URS_2025_01/781492251</t>
  </si>
  <si>
    <t>"P101"(1,17+0,73)+2*1,6</t>
  </si>
  <si>
    <t>"P105"1,4+2*1,6</t>
  </si>
  <si>
    <t>225</t>
  </si>
  <si>
    <t>28342001</t>
  </si>
  <si>
    <t>lišta ukončovací z PVC 8mm</t>
  </si>
  <si>
    <t>1827981922</t>
  </si>
  <si>
    <t>9,7*1,05 'Přepočtené koeficientem množství</t>
  </si>
  <si>
    <t>226</t>
  </si>
  <si>
    <t>998781123</t>
  </si>
  <si>
    <t>Přesun hmot tonážní pro obklady keramické ruční v objektech v přes 12 do 24 m</t>
  </si>
  <si>
    <t>-917707146</t>
  </si>
  <si>
    <t>Přesun hmot pro obklady keramické stanovený z hmotnosti přesunovaného materiálu vodorovná dopravní vzdálenost do 50 m ruční (bez užití mechanizace) v objektech výšky přes 12 do 24 m</t>
  </si>
  <si>
    <t>https://podminky.urs.cz/item/CS_URS_2025_01/998781123</t>
  </si>
  <si>
    <t>783</t>
  </si>
  <si>
    <t>Dokončovací práce - nátěry</t>
  </si>
  <si>
    <t>227</t>
  </si>
  <si>
    <t>783301311</t>
  </si>
  <si>
    <t>Odmaštění zámečnických konstrukcí vodou ředitelným odmašťovačem</t>
  </si>
  <si>
    <t>-515692792</t>
  </si>
  <si>
    <t>Příprava podkladu zámečnických konstrukcí před provedením nátěru odmaštění odmašťovačem vodou ředitelným</t>
  </si>
  <si>
    <t>https://podminky.urs.cz/item/CS_URS_2025_01/783301311</t>
  </si>
  <si>
    <t>"nové ocel.zárubně"</t>
  </si>
  <si>
    <t>"Z1/L"(2*2+0,9)*(0,125+2*0,05)</t>
  </si>
  <si>
    <t>"Z2/L,P"((2*2+0,9)*(0,15+2*0,05))*3</t>
  </si>
  <si>
    <t>"Z3/L"(2*2+0,8)*(0,125+2*0,05)</t>
  </si>
  <si>
    <t>228</t>
  </si>
  <si>
    <t>783314201</t>
  </si>
  <si>
    <t>Základní antikorozní jednonásobný syntetický standardní nátěr zámečnických konstrukcí</t>
  </si>
  <si>
    <t>473592624</t>
  </si>
  <si>
    <t>Základní antikorozní nátěr zámečnických konstrukcí jednonásobný syntetický standardní</t>
  </si>
  <si>
    <t>https://podminky.urs.cz/item/CS_URS_2025_01/783314201</t>
  </si>
  <si>
    <t>229</t>
  </si>
  <si>
    <t>783315101</t>
  </si>
  <si>
    <t>Mezinátěr jednonásobný syntetický standardní zámečnických konstrukcí</t>
  </si>
  <si>
    <t>-227699019</t>
  </si>
  <si>
    <t>Mezinátěr zámečnických konstrukcí jednonásobný syntetický standardní</t>
  </si>
  <si>
    <t>https://podminky.urs.cz/item/CS_URS_2025_01/783315101</t>
  </si>
  <si>
    <t>230</t>
  </si>
  <si>
    <t>783317101</t>
  </si>
  <si>
    <t>Krycí jednonásobný syntetický standardní nátěr zámečnických konstrukcí</t>
  </si>
  <si>
    <t>-1853747116</t>
  </si>
  <si>
    <t>Krycí nátěr (email) zámečnických konstrukcí jednonásobný syntetický standardní</t>
  </si>
  <si>
    <t>https://podminky.urs.cz/item/CS_URS_2025_01/783317101</t>
  </si>
  <si>
    <t>784</t>
  </si>
  <si>
    <t>Dokončovací práce - malby a tapety</t>
  </si>
  <si>
    <t>231</t>
  </si>
  <si>
    <t>784111001</t>
  </si>
  <si>
    <t>Oprášení (ometení ) podkladu v místnostech v do 3,80 m</t>
  </si>
  <si>
    <t>-77927794</t>
  </si>
  <si>
    <t>Oprášení (ometení) podkladu v místnostech výšky do 3,80 m</t>
  </si>
  <si>
    <t>https://podminky.urs.cz/item/CS_URS_2025_01/784111001</t>
  </si>
  <si>
    <t>"m.č.P102 stěna s vybouráním zárubní"16,56*3</t>
  </si>
  <si>
    <t>"m.č.P101"(8,95*2+5,78-1,34)*3</t>
  </si>
  <si>
    <t>"m.č.P105"(7,415*2+5,78)*3</t>
  </si>
  <si>
    <t>"m.č.P305"(9,43*2+5,76*2-1,64)*3,39+"strop"38,23</t>
  </si>
  <si>
    <t>-"oškrábání a odstranění"(5,28+7,95)</t>
  </si>
  <si>
    <t>"m.č.P301 jen stěny dotčené stavebními úpravami nad linkrustu"(3,82+2,28)*(3,39-1,5)</t>
  </si>
  <si>
    <t>"strop m.č.P301"7,09</t>
  </si>
  <si>
    <t>232</t>
  </si>
  <si>
    <t>784121001</t>
  </si>
  <si>
    <t>Oškrabání malby v místnostech v do 3,80 m</t>
  </si>
  <si>
    <t>1630445575</t>
  </si>
  <si>
    <t>Oškrabání malby v místnostech výšky do 3,80 m</t>
  </si>
  <si>
    <t>https://podminky.urs.cz/item/CS_URS_2025_01/784121001</t>
  </si>
  <si>
    <t>"ponechané zdivo pod keram.obklad"</t>
  </si>
  <si>
    <t>233</t>
  </si>
  <si>
    <t>784131101</t>
  </si>
  <si>
    <t>Odstranění linkrustace v místnostech v do 3,80 m</t>
  </si>
  <si>
    <t>-1149404329</t>
  </si>
  <si>
    <t>Odstranění linkrustace v místnostech výšky do 3,80 m</t>
  </si>
  <si>
    <t>https://podminky.urs.cz/item/CS_URS_2025_01/784131101</t>
  </si>
  <si>
    <t>"nová m.č.P305"</t>
  </si>
  <si>
    <t>"v místě původní chodby"(5,76+1,74)*1,5-"dveře"1*1,5-"parapetní zdivo"1,2*1,5</t>
  </si>
  <si>
    <t>234</t>
  </si>
  <si>
    <t>784161501</t>
  </si>
  <si>
    <t>Celoplošné vyhlazení podkladu disperzní stěrkou v místnostech v do 3,80 m</t>
  </si>
  <si>
    <t>-833141722</t>
  </si>
  <si>
    <t>Celoplošné vyrovnání podkladu disperzní stěrkou, tloušťky do 3 mm vyhlazením v místnostech výšky do 3,80 m</t>
  </si>
  <si>
    <t>https://podminky.urs.cz/item/CS_URS_2025_01/784161501</t>
  </si>
  <si>
    <t>"po odstranění linkrusty"</t>
  </si>
  <si>
    <t>235</t>
  </si>
  <si>
    <t>784181121</t>
  </si>
  <si>
    <t>Hloubková jednonásobná bezbarvá penetrace podkladu v místnostech v do 3,80 m</t>
  </si>
  <si>
    <t>-1211824785</t>
  </si>
  <si>
    <t>Penetrace podkladu jednonásobná hloubková akrylátová bezbarvá v místnostech výšky do 3,80 m</t>
  </si>
  <si>
    <t>https://podminky.urs.cz/item/CS_URS_2025_01/784181121</t>
  </si>
  <si>
    <t>"m.č.P102 stěna s vybouráním zárubní"16,56*3-"linkrusta"16,56*1,5</t>
  </si>
  <si>
    <t>"m.č.P101"(8,95+5,78)*2+"podhled"51,73-"omyvatelný nátěr"30,456+"ostění niky a dveře"0,65*3 +0,42</t>
  </si>
  <si>
    <t>"m.č.P105"(7,415+5,78)*2*3+"podhled"42,89-"omyvatelný nátěr"30,804+"ostění nik a dveře"0,65+0,42</t>
  </si>
  <si>
    <t>"m.č.P103 nová příčka"1,34*3</t>
  </si>
  <si>
    <t>"m.č.P305"(9,43+5,76)*2*3,39+"strop"38,23-"omyvatelný nátěr"41,408</t>
  </si>
  <si>
    <t>"m.č.P301 jen stěny dotčené stavebními úpravami nad linkrustru"(3,82+2,28+1,64)*(3,39-1,5)</t>
  </si>
  <si>
    <t>236</t>
  </si>
  <si>
    <t>784221101</t>
  </si>
  <si>
    <t>Dvojnásobné bílé malby ze směsí za sucha dobře otěruvzdorných v místnostech do 3,80 m</t>
  </si>
  <si>
    <t>-1269901845</t>
  </si>
  <si>
    <t>Malby z malířských směsí otěruvzdorných za sucha dvojnásobné, bílé za sucha otěruvzdorné dobře v místnostech výšky do 3,80 m</t>
  </si>
  <si>
    <t>https://podminky.urs.cz/item/CS_URS_2025_01/784221101</t>
  </si>
  <si>
    <t>"jako penetrace"295,819</t>
  </si>
  <si>
    <t>237</t>
  </si>
  <si>
    <t>784665101R</t>
  </si>
  <si>
    <t>Omyvatelný nátěr v místnostech v do 3,80 m včetně penetrace</t>
  </si>
  <si>
    <t>1278141872</t>
  </si>
  <si>
    <t>Omyvatelný nátěr v místnostech výšky do 3,80 m včetně penetrace</t>
  </si>
  <si>
    <t>"nová m.č.P101 mimo parapetní zdivo"(5,78+8,95)*2*1,6-"obklad"(1,17+0,73)*1,6-"dveře"(0,9+0,8)*1,6-"parapet."(1,2*1,6)*5-"niky"0,9*0,7*3</t>
  </si>
  <si>
    <t>+"ostění dveří"0,19*1,5*2</t>
  </si>
  <si>
    <t>"nová m.č.P105 mimo parapetní zdivo"(5,78+7,415)*2*1,6-"obklad"1,4*1,6-"dveře"0,9*1,6-"parapet."(1,2*1,6)*4-"niky"0,9*0,7</t>
  </si>
  <si>
    <t>"nová m.č.P305 mimo parapetní zdivo"(5,76+9,43)*2*1,6-"dveře"0,9*1,6-"parapet."(1,2*1,6)*3</t>
  </si>
  <si>
    <t>238</t>
  </si>
  <si>
    <t>784660111</t>
  </si>
  <si>
    <t>Linkrustace s vrchním nátěrem syntetickým v místnosti v do 3,80 m</t>
  </si>
  <si>
    <t>868432062</t>
  </si>
  <si>
    <t>Linkrustace s vrchním nátěrem syntetickým v místnostech výšky do 3,80 m</t>
  </si>
  <si>
    <t>https://podminky.urs.cz/item/CS_URS_2025_01/784660111</t>
  </si>
  <si>
    <t>"doplnění v místě zazdívek m.č.P102"1,1*1,5*5</t>
  </si>
  <si>
    <t>"doplnění nová příčka m.č.P301"1,64*1,5-"dveře"0,9*1,5</t>
  </si>
  <si>
    <t>"doplnění zazdívka P303"1*1,5</t>
  </si>
  <si>
    <t>239</t>
  </si>
  <si>
    <t>784660141</t>
  </si>
  <si>
    <t>Jednonásobný obnovovací syntetický nátěr linkrusty v místnosti v do 3,80 m</t>
  </si>
  <si>
    <t>923849935</t>
  </si>
  <si>
    <t>Linkrustace obnovovací nátěr linkrusty, jednonásobný syntetický v místnostech výšky do 3,80 m</t>
  </si>
  <si>
    <t>https://podminky.urs.cz/item/CS_URS_2025_01/784660141</t>
  </si>
  <si>
    <t>"oprava stávajícího nátěru"</t>
  </si>
  <si>
    <t>"m.č.P102 stěna s dveřmi"16,56*1,5-"dveře a zazdívky"1,08*1,5*7</t>
  </si>
  <si>
    <t>"m.č.P301 jen stěny dotčené stavebními úpravami"(3,82+2,28)*1,5-"dveře"0,9*1,5*2</t>
  </si>
  <si>
    <t>"m.č.P303 jen stěna dotčená stavebními úpravami"(8+0,58*2)*1,5-"dveře a zazdívky"0,9*1,5*2</t>
  </si>
  <si>
    <t>240</t>
  </si>
  <si>
    <t>784950031R</t>
  </si>
  <si>
    <t>Oprava a doplnění maleb z malířských směsí, barevnost dle stávajících maleb</t>
  </si>
  <si>
    <t>-1417642489</t>
  </si>
  <si>
    <t>"ostatní místnosti dotčené stavební činností"</t>
  </si>
  <si>
    <t>"přízemí"</t>
  </si>
  <si>
    <t>" m.č.001 po osazení akustických panelů"</t>
  </si>
  <si>
    <t>"stěna"0,9</t>
  </si>
  <si>
    <t>"strop"0,1*4*10</t>
  </si>
  <si>
    <t>"m.č.P103"4</t>
  </si>
  <si>
    <t>" m.č.105 po osazení akustických panelů"</t>
  </si>
  <si>
    <t>"stěna"1,5</t>
  </si>
  <si>
    <t>"strop"0,1*4*15</t>
  </si>
  <si>
    <t>"2NP"</t>
  </si>
  <si>
    <t>"m.č.210 SDK podhled po osazení akustických panelů"4*10*0,2</t>
  </si>
  <si>
    <t>"m.č.210 stěna po osazení akustických podhledů"0,9</t>
  </si>
  <si>
    <t>" m.č.211 po osazení akustických panelů"</t>
  </si>
  <si>
    <t>"stěna"1,5+0,8</t>
  </si>
  <si>
    <t>"m.č.P303 jen stěna dotčená stavebními úpravami nad linkrustu"(8+0,58*2)*(3,39-1,5)</t>
  </si>
  <si>
    <t>Práce a dodávky M</t>
  </si>
  <si>
    <t>46-M</t>
  </si>
  <si>
    <t>Zemní práce při extr.mont.pracích</t>
  </si>
  <si>
    <t>241</t>
  </si>
  <si>
    <t>460941111</t>
  </si>
  <si>
    <t>Vyplnění a omítnutí rýh při elektroinstalacích ve stropech hl do 3 cm a š do 3 cm</t>
  </si>
  <si>
    <t>24795888</t>
  </si>
  <si>
    <t>Vyplnění rýh vyplnění a omítnutí rýh ve stropech hloubky do 3 cm a šířky do 3 cm</t>
  </si>
  <si>
    <t>https://podminky.urs.cz/item/CS_URS_2025_01/460941111</t>
  </si>
  <si>
    <t>242</t>
  </si>
  <si>
    <t>460941211</t>
  </si>
  <si>
    <t>Vyplnění a omítnutí rýh při elektroinstalacích ve stěnách hl do 3 cm a š do 3 cm</t>
  </si>
  <si>
    <t>-1376867060</t>
  </si>
  <si>
    <t>Vyplnění rýh vyplnění a omítnutí rýh ve stěnách hloubky do 3 cm a šířky do 3 cm</t>
  </si>
  <si>
    <t>https://podminky.urs.cz/item/CS_URS_2025_01/460941211</t>
  </si>
  <si>
    <t>243</t>
  </si>
  <si>
    <t>460941221</t>
  </si>
  <si>
    <t>Vyplnění a omítnutí rýh při elektroinstalacích ve stěnách hl přes 3 do 5 cm a š do 5 cm</t>
  </si>
  <si>
    <t>-967701586</t>
  </si>
  <si>
    <t>Vyplnění rýh vyplnění a omítnutí rýh ve stěnách hloubky přes 3 do 5 cm a šířky do 5 cm</t>
  </si>
  <si>
    <t>https://podminky.urs.cz/item/CS_URS_2025_01/460941221</t>
  </si>
  <si>
    <t>244</t>
  </si>
  <si>
    <t>460941231</t>
  </si>
  <si>
    <t>Vyplnění a omítnutí rýh při elektroinstalacích ve stěnách hl přes 5 do 7 cm a š do 7 cm</t>
  </si>
  <si>
    <t>579959068</t>
  </si>
  <si>
    <t>Vyplnění rýh vyplnění a omítnutí rýh ve stěnách hloubky přes 5 do 7 cm a šířky do 7 cm</t>
  </si>
  <si>
    <t>https://podminky.urs.cz/item/CS_URS_2025_01/460941231</t>
  </si>
  <si>
    <t>245</t>
  </si>
  <si>
    <t>468094111</t>
  </si>
  <si>
    <t>Vyvrtání otvorů pro elektroinstalační krabice ve stěnách z cihel hloubky do 6 cm</t>
  </si>
  <si>
    <t>-2047537052</t>
  </si>
  <si>
    <t>Vyvrtání otvorů pro elektroinstalační krabice ve stěnách z cihel, hloubky do 6 cm</t>
  </si>
  <si>
    <t>https://podminky.urs.cz/item/CS_URS_2025_01/468094111</t>
  </si>
  <si>
    <t>246</t>
  </si>
  <si>
    <t>468094131</t>
  </si>
  <si>
    <t>Vyvrtání otvorů pro elektroinstalační krabice ve stěnách z pórobetonových tvárnic hloubky do 6 cm</t>
  </si>
  <si>
    <t>-2095925870</t>
  </si>
  <si>
    <t>Vyvrtání otvorů pro elektroinstalační krabice ve stěnách z pórobetonových tvárnic, hloubky do 6 cm</t>
  </si>
  <si>
    <t>https://podminky.urs.cz/item/CS_URS_2025_01/468094131</t>
  </si>
  <si>
    <t>247</t>
  </si>
  <si>
    <t>468094151R</t>
  </si>
  <si>
    <t>Vyvrtání otvorů pro elektroinstalační krabice ve stěnách ze sádrokartonu průměru do 80 mm</t>
  </si>
  <si>
    <t>-1006634839</t>
  </si>
  <si>
    <t>248</t>
  </si>
  <si>
    <t>460680347R</t>
  </si>
  <si>
    <t>Průrazy otvorů do zdiva cihelného včetně začištění pr.50 mm, tloušťky do 15 cm</t>
  </si>
  <si>
    <t>1612028400</t>
  </si>
  <si>
    <t>249</t>
  </si>
  <si>
    <t>460680348R</t>
  </si>
  <si>
    <t>Průrazy otvorů do zdiva cihelného včetně začištění pr.50 mm, tloušťky do 40 cm</t>
  </si>
  <si>
    <t>1294728244</t>
  </si>
  <si>
    <t>250</t>
  </si>
  <si>
    <t>460680350R</t>
  </si>
  <si>
    <t xml:space="preserve">Průrazy otvorů do stropu včetně  začištění pr.50 mm, tloušťky do 30 cm</t>
  </si>
  <si>
    <t>1092696156</t>
  </si>
  <si>
    <t>Průrazy otvorů do stropu včetně začištění pr.50 mm, tloušťky do 30 cm</t>
  </si>
  <si>
    <t>251</t>
  </si>
  <si>
    <t>468101421</t>
  </si>
  <si>
    <t>Vysekání rýh pro montáž trubek a kabelů v cihelných zdech hl přes 3 do 5 cm a š do 5 cm</t>
  </si>
  <si>
    <t>-1024261185</t>
  </si>
  <si>
    <t>Vysekání rýh pro montáž trubek a kabelů v cihelných zdech hloubky přes 3 do 5 cm a šířky do 5 cm</t>
  </si>
  <si>
    <t>https://podminky.urs.cz/item/CS_URS_2025_01/468101421</t>
  </si>
  <si>
    <t>252</t>
  </si>
  <si>
    <t>468101431</t>
  </si>
  <si>
    <t>Vysekání rýh pro montáž trubek a kabelů v cihelných zdech hl přes 5 do 7 cm a š do 7 cm</t>
  </si>
  <si>
    <t>-931595292</t>
  </si>
  <si>
    <t>Vysekání rýh pro montáž trubek a kabelů v cihelných zdech hloubky přes 5 do 7 cm a šířky do 7 cm</t>
  </si>
  <si>
    <t>https://podminky.urs.cz/item/CS_URS_2025_01/468101431</t>
  </si>
  <si>
    <t>253</t>
  </si>
  <si>
    <t>468111121</t>
  </si>
  <si>
    <t>Frézování drážek pro vodiče ve stěnách z cihel včetně omítky do 3x3 cm</t>
  </si>
  <si>
    <t>-582768281</t>
  </si>
  <si>
    <t>Frézování drážek pro vodiče ve stěnách z cihel včetně omítky, rozměru do 3x3 cm</t>
  </si>
  <si>
    <t>https://podminky.urs.cz/item/CS_URS_2025_01/468111121</t>
  </si>
  <si>
    <t>254</t>
  </si>
  <si>
    <t>468112321</t>
  </si>
  <si>
    <t>Frézování drážek pro vodiče ve stropech z betonu včetně omítky do 3x3 cm</t>
  </si>
  <si>
    <t>-1469939051</t>
  </si>
  <si>
    <t>Frézování drážek pro vodiče ve stropech nebo klenbách z betonu včetně omítky, rozměru do 3x3 cm</t>
  </si>
  <si>
    <t>https://podminky.urs.cz/item/CS_URS_2025_01/468112321</t>
  </si>
  <si>
    <t>255</t>
  </si>
  <si>
    <t>469971111</t>
  </si>
  <si>
    <t>Svislá doprava suti a vybouraných hmot při elektromontážích za první podlaží</t>
  </si>
  <si>
    <t>-1295547039</t>
  </si>
  <si>
    <t>Odvoz suti a vybouraných hmot svislá doprava suti a vybouraných hmot za první podlaží</t>
  </si>
  <si>
    <t>https://podminky.urs.cz/item/CS_URS_2025_01/469971111</t>
  </si>
  <si>
    <t>256</t>
  </si>
  <si>
    <t>469971121</t>
  </si>
  <si>
    <t>Příplatek ke svislé dopravě suti a vybouraných hmot při elektromontážích za každé další podlaží</t>
  </si>
  <si>
    <t>-1800316294</t>
  </si>
  <si>
    <t>Odvoz suti a vybouraných hmot svislá doprava suti a vybouraných hmot Příplatek k ceně za každé další podlaží</t>
  </si>
  <si>
    <t>https://podminky.urs.cz/item/CS_URS_2025_01/469971121</t>
  </si>
  <si>
    <t>1,138*3 'Přepočtené koeficientem množství</t>
  </si>
  <si>
    <t>257</t>
  </si>
  <si>
    <t>469972111</t>
  </si>
  <si>
    <t>Odvoz suti a vybouraných hmot při elektromontážích do 1 km</t>
  </si>
  <si>
    <t>-458305106</t>
  </si>
  <si>
    <t>Odvoz suti a vybouraných hmot odvoz suti a vybouraných hmot do 1 km</t>
  </si>
  <si>
    <t>https://podminky.urs.cz/item/CS_URS_2025_01/469972111</t>
  </si>
  <si>
    <t>258</t>
  </si>
  <si>
    <t>469972121</t>
  </si>
  <si>
    <t>Příplatek k odvozu suti a vybouraných hmot při elektromontážích za každý další 1 km</t>
  </si>
  <si>
    <t>-496542943</t>
  </si>
  <si>
    <t>Odvoz suti a vybouraných hmot odvoz suti a vybouraných hmot Příplatek k ceně za každý další i započatý 1 km</t>
  </si>
  <si>
    <t>https://podminky.urs.cz/item/CS_URS_2025_01/469972121</t>
  </si>
  <si>
    <t>1,138*19 'Přepočtené koeficientem množství</t>
  </si>
  <si>
    <t>259</t>
  </si>
  <si>
    <t>469973124</t>
  </si>
  <si>
    <t>Poplatek za uložení na recyklační skládce (skládkovné) odpadu směsného stavebního a demoličního kód odpadu 17 09 04</t>
  </si>
  <si>
    <t>2090265735</t>
  </si>
  <si>
    <t>Poplatek za uložení stavebního odpadu (skládkovné) na recyklační skládce směsného stavebního a demoličního zatříděného do Katalogu odpadů pod kódem 17 09 04</t>
  </si>
  <si>
    <t>https://podminky.urs.cz/item/CS_URS_2025_01/469973124</t>
  </si>
  <si>
    <t>260</t>
  </si>
  <si>
    <t>469981111</t>
  </si>
  <si>
    <t>Přesun hmot pro pomocné stavební práce při elektromotážích</t>
  </si>
  <si>
    <t>1555130055</t>
  </si>
  <si>
    <t>Přesun hmot pro pomocné stavební práce při elektromontážích dopravní vzdálenost do 1 000 m</t>
  </si>
  <si>
    <t>https://podminky.urs.cz/item/CS_URS_2025_01/469981111</t>
  </si>
  <si>
    <t>HZS</t>
  </si>
  <si>
    <t>Hodinové zúčtovací sazby</t>
  </si>
  <si>
    <t>261</t>
  </si>
  <si>
    <t>HZS1291</t>
  </si>
  <si>
    <t>Hodinová zúčtovací sazba pomocný stavební dělník</t>
  </si>
  <si>
    <t>hod</t>
  </si>
  <si>
    <t>512</t>
  </si>
  <si>
    <t>-1988244890</t>
  </si>
  <si>
    <t>Hodinové zúčtovací sazby profesí HSV zemní a pomocné práce pomocný stavební dělník</t>
  </si>
  <si>
    <t>https://podminky.urs.cz/item/CS_URS_2025_01/HZS1291</t>
  </si>
  <si>
    <t>"vystěhování a nastěhování vybavení interiéru místnosti dotčené stavební činností"16</t>
  </si>
  <si>
    <t>"vystěhování a nastěhování vybavení prostorů místností dotčených doplněním akustických panelů"32</t>
  </si>
  <si>
    <t>VRN</t>
  </si>
  <si>
    <t>Vedlejší rozpočtové náklady</t>
  </si>
  <si>
    <t>VRN1</t>
  </si>
  <si>
    <t>Průzkumné, zeměměřičské a projektové práce</t>
  </si>
  <si>
    <t>262</t>
  </si>
  <si>
    <t>013254000</t>
  </si>
  <si>
    <t>Dokumentace skutečného provedení stavby</t>
  </si>
  <si>
    <t>1024</t>
  </si>
  <si>
    <t>-1504805872</t>
  </si>
  <si>
    <t>https://podminky.urs.cz/item/CS_URS_2025_01/013254000</t>
  </si>
  <si>
    <t>VRN3</t>
  </si>
  <si>
    <t>Zařízení staveniště</t>
  </si>
  <si>
    <t>263</t>
  </si>
  <si>
    <t>030001000</t>
  </si>
  <si>
    <t>941483228</t>
  </si>
  <si>
    <t>https://podminky.urs.cz/item/CS_URS_2025_01/030001000</t>
  </si>
  <si>
    <t>VRN4</t>
  </si>
  <si>
    <t>Inženýrská činnost</t>
  </si>
  <si>
    <t>264</t>
  </si>
  <si>
    <t>043203001R</t>
  </si>
  <si>
    <t>Autorizované měření doby dozvuku</t>
  </si>
  <si>
    <t>-1204914795</t>
  </si>
  <si>
    <t>265</t>
  </si>
  <si>
    <t>045002000</t>
  </si>
  <si>
    <t>Kompletační a koordinační činnost</t>
  </si>
  <si>
    <t>-1574183790</t>
  </si>
  <si>
    <t>https://podminky.urs.cz/item/CS_URS_2025_01/045002000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</si>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</sst>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0237271" TargetMode="External" /><Relationship Id="rId2" Type="http://schemas.openxmlformats.org/officeDocument/2006/relationships/hyperlink" Target="https://podminky.urs.cz/item/CS_URS_2025_01/317142432" TargetMode="External" /><Relationship Id="rId3" Type="http://schemas.openxmlformats.org/officeDocument/2006/relationships/hyperlink" Target="https://podminky.urs.cz/item/CS_URS_2025_01/317944321" TargetMode="External" /><Relationship Id="rId4" Type="http://schemas.openxmlformats.org/officeDocument/2006/relationships/hyperlink" Target="https://podminky.urs.cz/item/CS_URS_2025_01/340271045" TargetMode="External" /><Relationship Id="rId5" Type="http://schemas.openxmlformats.org/officeDocument/2006/relationships/hyperlink" Target="https://podminky.urs.cz/item/CS_URS_2025_01/342272235" TargetMode="External" /><Relationship Id="rId6" Type="http://schemas.openxmlformats.org/officeDocument/2006/relationships/hyperlink" Target="https://podminky.urs.cz/item/CS_URS_2025_01/342291121" TargetMode="External" /><Relationship Id="rId7" Type="http://schemas.openxmlformats.org/officeDocument/2006/relationships/hyperlink" Target="https://podminky.urs.cz/item/CS_URS_2025_01/611325421" TargetMode="External" /><Relationship Id="rId8" Type="http://schemas.openxmlformats.org/officeDocument/2006/relationships/hyperlink" Target="https://podminky.urs.cz/item/CS_URS_2025_01/612142001" TargetMode="External" /><Relationship Id="rId9" Type="http://schemas.openxmlformats.org/officeDocument/2006/relationships/hyperlink" Target="https://podminky.urs.cz/item/CS_URS_2025_01/612321131" TargetMode="External" /><Relationship Id="rId10" Type="http://schemas.openxmlformats.org/officeDocument/2006/relationships/hyperlink" Target="https://podminky.urs.cz/item/CS_URS_2025_01/612325302" TargetMode="External" /><Relationship Id="rId11" Type="http://schemas.openxmlformats.org/officeDocument/2006/relationships/hyperlink" Target="https://podminky.urs.cz/item/CS_URS_2025_01/612325421" TargetMode="External" /><Relationship Id="rId12" Type="http://schemas.openxmlformats.org/officeDocument/2006/relationships/hyperlink" Target="https://podminky.urs.cz/item/CS_URS_2025_01/619991005" TargetMode="External" /><Relationship Id="rId13" Type="http://schemas.openxmlformats.org/officeDocument/2006/relationships/hyperlink" Target="https://podminky.urs.cz/item/CS_URS_2025_01/619991011" TargetMode="External" /><Relationship Id="rId14" Type="http://schemas.openxmlformats.org/officeDocument/2006/relationships/hyperlink" Target="https://podminky.urs.cz/item/CS_URS_2025_01/619991015" TargetMode="External" /><Relationship Id="rId15" Type="http://schemas.openxmlformats.org/officeDocument/2006/relationships/hyperlink" Target="https://podminky.urs.cz/item/CS_URS_2025_01/622143003" TargetMode="External" /><Relationship Id="rId16" Type="http://schemas.openxmlformats.org/officeDocument/2006/relationships/hyperlink" Target="https://podminky.urs.cz/item/CS_URS_2025_01/631312141" TargetMode="External" /><Relationship Id="rId17" Type="http://schemas.openxmlformats.org/officeDocument/2006/relationships/hyperlink" Target="https://podminky.urs.cz/item/CS_URS_2025_01/949101111" TargetMode="External" /><Relationship Id="rId18" Type="http://schemas.openxmlformats.org/officeDocument/2006/relationships/hyperlink" Target="https://podminky.urs.cz/item/CS_URS_2025_01/949101112" TargetMode="External" /><Relationship Id="rId19" Type="http://schemas.openxmlformats.org/officeDocument/2006/relationships/hyperlink" Target="https://podminky.urs.cz/item/CS_URS_2025_01/952901111" TargetMode="External" /><Relationship Id="rId20" Type="http://schemas.openxmlformats.org/officeDocument/2006/relationships/hyperlink" Target="https://podminky.urs.cz/item/CS_URS_2025_01/952902021" TargetMode="External" /><Relationship Id="rId21" Type="http://schemas.openxmlformats.org/officeDocument/2006/relationships/hyperlink" Target="https://podminky.urs.cz/item/CS_URS_2025_01/952902031" TargetMode="External" /><Relationship Id="rId22" Type="http://schemas.openxmlformats.org/officeDocument/2006/relationships/hyperlink" Target="https://podminky.urs.cz/item/CS_URS_2025_01/952902221" TargetMode="External" /><Relationship Id="rId23" Type="http://schemas.openxmlformats.org/officeDocument/2006/relationships/hyperlink" Target="https://podminky.urs.cz/item/CS_URS_2025_01/952902231" TargetMode="External" /><Relationship Id="rId24" Type="http://schemas.openxmlformats.org/officeDocument/2006/relationships/hyperlink" Target="https://podminky.urs.cz/item/CS_URS_2025_01/953943211" TargetMode="External" /><Relationship Id="rId25" Type="http://schemas.openxmlformats.org/officeDocument/2006/relationships/hyperlink" Target="https://podminky.urs.cz/item/CS_URS_2025_01/962031133" TargetMode="External" /><Relationship Id="rId26" Type="http://schemas.openxmlformats.org/officeDocument/2006/relationships/hyperlink" Target="https://podminky.urs.cz/item/CS_URS_2025_01/962084130" TargetMode="External" /><Relationship Id="rId27" Type="http://schemas.openxmlformats.org/officeDocument/2006/relationships/hyperlink" Target="https://podminky.urs.cz/item/CS_URS_2025_01/962084131" TargetMode="External" /><Relationship Id="rId28" Type="http://schemas.openxmlformats.org/officeDocument/2006/relationships/hyperlink" Target="https://podminky.urs.cz/item/CS_URS_2025_01/967031732" TargetMode="External" /><Relationship Id="rId29" Type="http://schemas.openxmlformats.org/officeDocument/2006/relationships/hyperlink" Target="https://podminky.urs.cz/item/CS_URS_2025_01/968062355" TargetMode="External" /><Relationship Id="rId30" Type="http://schemas.openxmlformats.org/officeDocument/2006/relationships/hyperlink" Target="https://podminky.urs.cz/item/CS_URS_2025_01/968072455" TargetMode="External" /><Relationship Id="rId31" Type="http://schemas.openxmlformats.org/officeDocument/2006/relationships/hyperlink" Target="https://podminky.urs.cz/item/CS_URS_2025_01/971033631" TargetMode="External" /><Relationship Id="rId32" Type="http://schemas.openxmlformats.org/officeDocument/2006/relationships/hyperlink" Target="https://podminky.urs.cz/item/CS_URS_2025_01/971034471" TargetMode="External" /><Relationship Id="rId33" Type="http://schemas.openxmlformats.org/officeDocument/2006/relationships/hyperlink" Target="https://podminky.urs.cz/item/CS_URS_2025_01/974031153" TargetMode="External" /><Relationship Id="rId34" Type="http://schemas.openxmlformats.org/officeDocument/2006/relationships/hyperlink" Target="https://podminky.urs.cz/item/CS_URS_2025_01/974031154" TargetMode="External" /><Relationship Id="rId35" Type="http://schemas.openxmlformats.org/officeDocument/2006/relationships/hyperlink" Target="https://podminky.urs.cz/item/CS_URS_2025_01/974031664" TargetMode="External" /><Relationship Id="rId36" Type="http://schemas.openxmlformats.org/officeDocument/2006/relationships/hyperlink" Target="https://podminky.urs.cz/item/CS_URS_2025_01/974042534" TargetMode="External" /><Relationship Id="rId37" Type="http://schemas.openxmlformats.org/officeDocument/2006/relationships/hyperlink" Target="https://podminky.urs.cz/item/CS_URS_2025_01/974042544" TargetMode="External" /><Relationship Id="rId38" Type="http://schemas.openxmlformats.org/officeDocument/2006/relationships/hyperlink" Target="https://podminky.urs.cz/item/CS_URS_2025_01/977311111" TargetMode="External" /><Relationship Id="rId39" Type="http://schemas.openxmlformats.org/officeDocument/2006/relationships/hyperlink" Target="https://podminky.urs.cz/item/CS_URS_2025_01/977311112" TargetMode="External" /><Relationship Id="rId40" Type="http://schemas.openxmlformats.org/officeDocument/2006/relationships/hyperlink" Target="https://podminky.urs.cz/item/CS_URS_2025_01/978013121" TargetMode="External" /><Relationship Id="rId41" Type="http://schemas.openxmlformats.org/officeDocument/2006/relationships/hyperlink" Target="https://podminky.urs.cz/item/CS_URS_2025_01/997013215" TargetMode="External" /><Relationship Id="rId42" Type="http://schemas.openxmlformats.org/officeDocument/2006/relationships/hyperlink" Target="https://podminky.urs.cz/item/CS_URS_2025_01/997013501" TargetMode="External" /><Relationship Id="rId43" Type="http://schemas.openxmlformats.org/officeDocument/2006/relationships/hyperlink" Target="https://podminky.urs.cz/item/CS_URS_2025_01/997013509" TargetMode="External" /><Relationship Id="rId44" Type="http://schemas.openxmlformats.org/officeDocument/2006/relationships/hyperlink" Target="https://podminky.urs.cz/item/CS_URS_2025_01/997013631" TargetMode="External" /><Relationship Id="rId45" Type="http://schemas.openxmlformats.org/officeDocument/2006/relationships/hyperlink" Target="https://podminky.urs.cz/item/CS_URS_2025_01/997013869" TargetMode="External" /><Relationship Id="rId46" Type="http://schemas.openxmlformats.org/officeDocument/2006/relationships/hyperlink" Target="https://podminky.urs.cz/item/CS_URS_2025_01/998018003" TargetMode="External" /><Relationship Id="rId47" Type="http://schemas.openxmlformats.org/officeDocument/2006/relationships/hyperlink" Target="https://podminky.urs.cz/item/CS_URS_2025_01/714122001" TargetMode="External" /><Relationship Id="rId48" Type="http://schemas.openxmlformats.org/officeDocument/2006/relationships/hyperlink" Target="https://podminky.urs.cz/item/CS_URS_2025_01/998714123" TargetMode="External" /><Relationship Id="rId49" Type="http://schemas.openxmlformats.org/officeDocument/2006/relationships/hyperlink" Target="https://podminky.urs.cz/item/CS_URS_2025_01/721174042" TargetMode="External" /><Relationship Id="rId50" Type="http://schemas.openxmlformats.org/officeDocument/2006/relationships/hyperlink" Target="https://podminky.urs.cz/item/CS_URS_2025_01/721194104" TargetMode="External" /><Relationship Id="rId51" Type="http://schemas.openxmlformats.org/officeDocument/2006/relationships/hyperlink" Target="https://podminky.urs.cz/item/CS_URS_2025_01/721290111" TargetMode="External" /><Relationship Id="rId52" Type="http://schemas.openxmlformats.org/officeDocument/2006/relationships/hyperlink" Target="https://podminky.urs.cz/item/CS_URS_2025_01/998721123" TargetMode="External" /><Relationship Id="rId53" Type="http://schemas.openxmlformats.org/officeDocument/2006/relationships/hyperlink" Target="https://podminky.urs.cz/item/CS_URS_2025_01/722175002" TargetMode="External" /><Relationship Id="rId54" Type="http://schemas.openxmlformats.org/officeDocument/2006/relationships/hyperlink" Target="https://podminky.urs.cz/item/CS_URS_2025_01/722175003" TargetMode="External" /><Relationship Id="rId55" Type="http://schemas.openxmlformats.org/officeDocument/2006/relationships/hyperlink" Target="https://podminky.urs.cz/item/CS_URS_2025_01/722179191" TargetMode="External" /><Relationship Id="rId56" Type="http://schemas.openxmlformats.org/officeDocument/2006/relationships/hyperlink" Target="https://podminky.urs.cz/item/CS_URS_2025_01/722181211" TargetMode="External" /><Relationship Id="rId57" Type="http://schemas.openxmlformats.org/officeDocument/2006/relationships/hyperlink" Target="https://podminky.urs.cz/item/CS_URS_2025_01/722181212" TargetMode="External" /><Relationship Id="rId58" Type="http://schemas.openxmlformats.org/officeDocument/2006/relationships/hyperlink" Target="https://podminky.urs.cz/item/CS_URS_2025_01/722181251" TargetMode="External" /><Relationship Id="rId59" Type="http://schemas.openxmlformats.org/officeDocument/2006/relationships/hyperlink" Target="https://podminky.urs.cz/item/CS_URS_2025_01/722181252" TargetMode="External" /><Relationship Id="rId60" Type="http://schemas.openxmlformats.org/officeDocument/2006/relationships/hyperlink" Target="https://podminky.urs.cz/item/CS_URS_2025_01/722190401" TargetMode="External" /><Relationship Id="rId61" Type="http://schemas.openxmlformats.org/officeDocument/2006/relationships/hyperlink" Target="https://podminky.urs.cz/item/CS_URS_2025_01/722190901" TargetMode="External" /><Relationship Id="rId62" Type="http://schemas.openxmlformats.org/officeDocument/2006/relationships/hyperlink" Target="https://podminky.urs.cz/item/CS_URS_2025_01/722220121" TargetMode="External" /><Relationship Id="rId63" Type="http://schemas.openxmlformats.org/officeDocument/2006/relationships/hyperlink" Target="https://podminky.urs.cz/item/CS_URS_2025_01/722232045" TargetMode="External" /><Relationship Id="rId64" Type="http://schemas.openxmlformats.org/officeDocument/2006/relationships/hyperlink" Target="https://podminky.urs.cz/item/CS_URS_2025_01/722290234" TargetMode="External" /><Relationship Id="rId65" Type="http://schemas.openxmlformats.org/officeDocument/2006/relationships/hyperlink" Target="https://podminky.urs.cz/item/CS_URS_2025_01/722290246" TargetMode="External" /><Relationship Id="rId66" Type="http://schemas.openxmlformats.org/officeDocument/2006/relationships/hyperlink" Target="https://podminky.urs.cz/item/CS_URS_2025_01/998722123" TargetMode="External" /><Relationship Id="rId67" Type="http://schemas.openxmlformats.org/officeDocument/2006/relationships/hyperlink" Target="https://podminky.urs.cz/item/CS_URS_2025_01/725211601" TargetMode="External" /><Relationship Id="rId68" Type="http://schemas.openxmlformats.org/officeDocument/2006/relationships/hyperlink" Target="https://podminky.urs.cz/item/CS_URS_2025_01/725813111" TargetMode="External" /><Relationship Id="rId69" Type="http://schemas.openxmlformats.org/officeDocument/2006/relationships/hyperlink" Target="https://podminky.urs.cz/item/CS_URS_2025_01/725822611" TargetMode="External" /><Relationship Id="rId70" Type="http://schemas.openxmlformats.org/officeDocument/2006/relationships/hyperlink" Target="https://podminky.urs.cz/item/CS_URS_2025_01/725861101" TargetMode="External" /><Relationship Id="rId71" Type="http://schemas.openxmlformats.org/officeDocument/2006/relationships/hyperlink" Target="https://podminky.urs.cz/item/CS_URS_2025_01/998725123" TargetMode="External" /><Relationship Id="rId72" Type="http://schemas.openxmlformats.org/officeDocument/2006/relationships/hyperlink" Target="https://podminky.urs.cz/item/CS_URS_2025_01/727212202" TargetMode="External" /><Relationship Id="rId73" Type="http://schemas.openxmlformats.org/officeDocument/2006/relationships/hyperlink" Target="https://podminky.urs.cz/item/CS_URS_2025_01/735151476" TargetMode="External" /><Relationship Id="rId74" Type="http://schemas.openxmlformats.org/officeDocument/2006/relationships/hyperlink" Target="https://podminky.urs.cz/item/CS_URS_2025_01/735151578" TargetMode="External" /><Relationship Id="rId75" Type="http://schemas.openxmlformats.org/officeDocument/2006/relationships/hyperlink" Target="https://podminky.urs.cz/item/CS_URS_2025_01/735191905" TargetMode="External" /><Relationship Id="rId76" Type="http://schemas.openxmlformats.org/officeDocument/2006/relationships/hyperlink" Target="https://podminky.urs.cz/item/CS_URS_2025_01/741110051" TargetMode="External" /><Relationship Id="rId77" Type="http://schemas.openxmlformats.org/officeDocument/2006/relationships/hyperlink" Target="https://podminky.urs.cz/item/CS_URS_2025_01/741110052" TargetMode="External" /><Relationship Id="rId78" Type="http://schemas.openxmlformats.org/officeDocument/2006/relationships/hyperlink" Target="https://podminky.urs.cz/item/CS_URS_2025_01/741110061" TargetMode="External" /><Relationship Id="rId79" Type="http://schemas.openxmlformats.org/officeDocument/2006/relationships/hyperlink" Target="https://podminky.urs.cz/item/CS_URS_2025_01/741110062" TargetMode="External" /><Relationship Id="rId80" Type="http://schemas.openxmlformats.org/officeDocument/2006/relationships/hyperlink" Target="https://podminky.urs.cz/item/CS_URS_2025_01/741112001" TargetMode="External" /><Relationship Id="rId81" Type="http://schemas.openxmlformats.org/officeDocument/2006/relationships/hyperlink" Target="https://podminky.urs.cz/item/CS_URS_2025_01/741112061" TargetMode="External" /><Relationship Id="rId82" Type="http://schemas.openxmlformats.org/officeDocument/2006/relationships/hyperlink" Target="https://podminky.urs.cz/item/CS_URS_2025_01/741112062" TargetMode="External" /><Relationship Id="rId83" Type="http://schemas.openxmlformats.org/officeDocument/2006/relationships/hyperlink" Target="https://podminky.urs.cz/item/CS_URS_2025_01/741122015" TargetMode="External" /><Relationship Id="rId84" Type="http://schemas.openxmlformats.org/officeDocument/2006/relationships/hyperlink" Target="https://podminky.urs.cz/item/CS_URS_2025_01/741122016" TargetMode="External" /><Relationship Id="rId85" Type="http://schemas.openxmlformats.org/officeDocument/2006/relationships/hyperlink" Target="https://podminky.urs.cz/item/CS_URS_2025_01/741122211" TargetMode="External" /><Relationship Id="rId86" Type="http://schemas.openxmlformats.org/officeDocument/2006/relationships/hyperlink" Target="https://podminky.urs.cz/item/CS_URS_2025_01/742124002" TargetMode="External" /><Relationship Id="rId87" Type="http://schemas.openxmlformats.org/officeDocument/2006/relationships/hyperlink" Target="https://podminky.urs.cz/item/CS_URS_2025_01/742430031" TargetMode="External" /><Relationship Id="rId88" Type="http://schemas.openxmlformats.org/officeDocument/2006/relationships/hyperlink" Target="https://podminky.urs.cz/item/CS_URS_2025_01/741310101" TargetMode="External" /><Relationship Id="rId89" Type="http://schemas.openxmlformats.org/officeDocument/2006/relationships/hyperlink" Target="https://podminky.urs.cz/item/CS_URS_2025_01/741310121" TargetMode="External" /><Relationship Id="rId90" Type="http://schemas.openxmlformats.org/officeDocument/2006/relationships/hyperlink" Target="https://podminky.urs.cz/item/CS_URS_2025_01/741313001" TargetMode="External" /><Relationship Id="rId91" Type="http://schemas.openxmlformats.org/officeDocument/2006/relationships/hyperlink" Target="https://podminky.urs.cz/item/CS_URS_2025_01/742330101" TargetMode="External" /><Relationship Id="rId92" Type="http://schemas.openxmlformats.org/officeDocument/2006/relationships/hyperlink" Target="https://podminky.urs.cz/item/CS_URS_2025_01/763101853" TargetMode="External" /><Relationship Id="rId93" Type="http://schemas.openxmlformats.org/officeDocument/2006/relationships/hyperlink" Target="https://podminky.urs.cz/item/CS_URS_2025_01/763112312" TargetMode="External" /><Relationship Id="rId94" Type="http://schemas.openxmlformats.org/officeDocument/2006/relationships/hyperlink" Target="https://podminky.urs.cz/item/CS_URS_2025_01/763132911" TargetMode="External" /><Relationship Id="rId95" Type="http://schemas.openxmlformats.org/officeDocument/2006/relationships/hyperlink" Target="https://podminky.urs.cz/item/CS_URS_2025_01/763135002" TargetMode="External" /><Relationship Id="rId96" Type="http://schemas.openxmlformats.org/officeDocument/2006/relationships/hyperlink" Target="https://podminky.urs.cz/item/CS_URS_2025_01/763135701" TargetMode="External" /><Relationship Id="rId97" Type="http://schemas.openxmlformats.org/officeDocument/2006/relationships/hyperlink" Target="https://podminky.urs.cz/item/CS_URS_2025_01/998763333" TargetMode="External" /><Relationship Id="rId98" Type="http://schemas.openxmlformats.org/officeDocument/2006/relationships/hyperlink" Target="https://podminky.urs.cz/item/CS_URS_2025_01/766491851" TargetMode="External" /><Relationship Id="rId99" Type="http://schemas.openxmlformats.org/officeDocument/2006/relationships/hyperlink" Target="https://podminky.urs.cz/item/CS_URS_2025_01/766660021" TargetMode="External" /><Relationship Id="rId100" Type="http://schemas.openxmlformats.org/officeDocument/2006/relationships/hyperlink" Target="https://podminky.urs.cz/item/CS_URS_2025_01/766660022" TargetMode="External" /><Relationship Id="rId101" Type="http://schemas.openxmlformats.org/officeDocument/2006/relationships/hyperlink" Target="https://podminky.urs.cz/item/CS_URS_2025_01/766660717" TargetMode="External" /><Relationship Id="rId102" Type="http://schemas.openxmlformats.org/officeDocument/2006/relationships/hyperlink" Target="https://podminky.urs.cz/item/CS_URS_2025_01/766695213" TargetMode="External" /><Relationship Id="rId103" Type="http://schemas.openxmlformats.org/officeDocument/2006/relationships/hyperlink" Target="https://podminky.urs.cz/item/CS_URS_2025_01/998766123" TargetMode="External" /><Relationship Id="rId104" Type="http://schemas.openxmlformats.org/officeDocument/2006/relationships/hyperlink" Target="https://podminky.urs.cz/item/CS_URS_2025_01/767122812" TargetMode="External" /><Relationship Id="rId105" Type="http://schemas.openxmlformats.org/officeDocument/2006/relationships/hyperlink" Target="https://podminky.urs.cz/item/CS_URS_2025_01/771473810" TargetMode="External" /><Relationship Id="rId106" Type="http://schemas.openxmlformats.org/officeDocument/2006/relationships/hyperlink" Target="https://podminky.urs.cz/item/CS_URS_2025_01/771474113" TargetMode="External" /><Relationship Id="rId107" Type="http://schemas.openxmlformats.org/officeDocument/2006/relationships/hyperlink" Target="https://podminky.urs.cz/item/CS_URS_2025_01/771573914" TargetMode="External" /><Relationship Id="rId108" Type="http://schemas.openxmlformats.org/officeDocument/2006/relationships/hyperlink" Target="https://podminky.urs.cz/item/CS_URS_2025_01/998771123" TargetMode="External" /><Relationship Id="rId109" Type="http://schemas.openxmlformats.org/officeDocument/2006/relationships/hyperlink" Target="https://podminky.urs.cz/item/CS_URS_2025_01/776111116" TargetMode="External" /><Relationship Id="rId110" Type="http://schemas.openxmlformats.org/officeDocument/2006/relationships/hyperlink" Target="https://podminky.urs.cz/item/CS_URS_2025_01/776111311" TargetMode="External" /><Relationship Id="rId111" Type="http://schemas.openxmlformats.org/officeDocument/2006/relationships/hyperlink" Target="https://podminky.urs.cz/item/CS_URS_2025_01/776121112" TargetMode="External" /><Relationship Id="rId112" Type="http://schemas.openxmlformats.org/officeDocument/2006/relationships/hyperlink" Target="https://podminky.urs.cz/item/CS_URS_2025_01/776141111" TargetMode="External" /><Relationship Id="rId113" Type="http://schemas.openxmlformats.org/officeDocument/2006/relationships/hyperlink" Target="https://podminky.urs.cz/item/CS_URS_2025_01/776141114" TargetMode="External" /><Relationship Id="rId114" Type="http://schemas.openxmlformats.org/officeDocument/2006/relationships/hyperlink" Target="https://podminky.urs.cz/item/CS_URS_2025_01/776201811" TargetMode="External" /><Relationship Id="rId115" Type="http://schemas.openxmlformats.org/officeDocument/2006/relationships/hyperlink" Target="https://podminky.urs.cz/item/CS_URS_2025_01/776410811" TargetMode="External" /><Relationship Id="rId116" Type="http://schemas.openxmlformats.org/officeDocument/2006/relationships/hyperlink" Target="https://podminky.urs.cz/item/CS_URS_2025_01/776411111" TargetMode="External" /><Relationship Id="rId117" Type="http://schemas.openxmlformats.org/officeDocument/2006/relationships/hyperlink" Target="https://podminky.urs.cz/item/CS_URS_2025_01/776421111" TargetMode="External" /><Relationship Id="rId118" Type="http://schemas.openxmlformats.org/officeDocument/2006/relationships/hyperlink" Target="https://podminky.urs.cz/item/CS_URS_2025_01/998776123" TargetMode="External" /><Relationship Id="rId119" Type="http://schemas.openxmlformats.org/officeDocument/2006/relationships/hyperlink" Target="https://podminky.urs.cz/item/CS_URS_2025_01/781121011" TargetMode="External" /><Relationship Id="rId120" Type="http://schemas.openxmlformats.org/officeDocument/2006/relationships/hyperlink" Target="https://podminky.urs.cz/item/CS_URS_2025_01/781151031" TargetMode="External" /><Relationship Id="rId121" Type="http://schemas.openxmlformats.org/officeDocument/2006/relationships/hyperlink" Target="https://podminky.urs.cz/item/CS_URS_2025_01/781472219" TargetMode="External" /><Relationship Id="rId122" Type="http://schemas.openxmlformats.org/officeDocument/2006/relationships/hyperlink" Target="https://podminky.urs.cz/item/CS_URS_2025_01/781472291" TargetMode="External" /><Relationship Id="rId123" Type="http://schemas.openxmlformats.org/officeDocument/2006/relationships/hyperlink" Target="https://podminky.urs.cz/item/CS_URS_2025_01/781492251" TargetMode="External" /><Relationship Id="rId124" Type="http://schemas.openxmlformats.org/officeDocument/2006/relationships/hyperlink" Target="https://podminky.urs.cz/item/CS_URS_2025_01/998781123" TargetMode="External" /><Relationship Id="rId125" Type="http://schemas.openxmlformats.org/officeDocument/2006/relationships/hyperlink" Target="https://podminky.urs.cz/item/CS_URS_2025_01/783301311" TargetMode="External" /><Relationship Id="rId126" Type="http://schemas.openxmlformats.org/officeDocument/2006/relationships/hyperlink" Target="https://podminky.urs.cz/item/CS_URS_2025_01/783314201" TargetMode="External" /><Relationship Id="rId127" Type="http://schemas.openxmlformats.org/officeDocument/2006/relationships/hyperlink" Target="https://podminky.urs.cz/item/CS_URS_2025_01/783315101" TargetMode="External" /><Relationship Id="rId128" Type="http://schemas.openxmlformats.org/officeDocument/2006/relationships/hyperlink" Target="https://podminky.urs.cz/item/CS_URS_2025_01/783317101" TargetMode="External" /><Relationship Id="rId129" Type="http://schemas.openxmlformats.org/officeDocument/2006/relationships/hyperlink" Target="https://podminky.urs.cz/item/CS_URS_2025_01/784111001" TargetMode="External" /><Relationship Id="rId130" Type="http://schemas.openxmlformats.org/officeDocument/2006/relationships/hyperlink" Target="https://podminky.urs.cz/item/CS_URS_2025_01/784121001" TargetMode="External" /><Relationship Id="rId131" Type="http://schemas.openxmlformats.org/officeDocument/2006/relationships/hyperlink" Target="https://podminky.urs.cz/item/CS_URS_2025_01/784131101" TargetMode="External" /><Relationship Id="rId132" Type="http://schemas.openxmlformats.org/officeDocument/2006/relationships/hyperlink" Target="https://podminky.urs.cz/item/CS_URS_2025_01/784161501" TargetMode="External" /><Relationship Id="rId133" Type="http://schemas.openxmlformats.org/officeDocument/2006/relationships/hyperlink" Target="https://podminky.urs.cz/item/CS_URS_2025_01/784181121" TargetMode="External" /><Relationship Id="rId134" Type="http://schemas.openxmlformats.org/officeDocument/2006/relationships/hyperlink" Target="https://podminky.urs.cz/item/CS_URS_2025_01/784221101" TargetMode="External" /><Relationship Id="rId135" Type="http://schemas.openxmlformats.org/officeDocument/2006/relationships/hyperlink" Target="https://podminky.urs.cz/item/CS_URS_2025_01/784660111" TargetMode="External" /><Relationship Id="rId136" Type="http://schemas.openxmlformats.org/officeDocument/2006/relationships/hyperlink" Target="https://podminky.urs.cz/item/CS_URS_2025_01/784660141" TargetMode="External" /><Relationship Id="rId137" Type="http://schemas.openxmlformats.org/officeDocument/2006/relationships/hyperlink" Target="https://podminky.urs.cz/item/CS_URS_2025_01/460941111" TargetMode="External" /><Relationship Id="rId138" Type="http://schemas.openxmlformats.org/officeDocument/2006/relationships/hyperlink" Target="https://podminky.urs.cz/item/CS_URS_2025_01/460941211" TargetMode="External" /><Relationship Id="rId139" Type="http://schemas.openxmlformats.org/officeDocument/2006/relationships/hyperlink" Target="https://podminky.urs.cz/item/CS_URS_2025_01/460941221" TargetMode="External" /><Relationship Id="rId140" Type="http://schemas.openxmlformats.org/officeDocument/2006/relationships/hyperlink" Target="https://podminky.urs.cz/item/CS_URS_2025_01/460941231" TargetMode="External" /><Relationship Id="rId141" Type="http://schemas.openxmlformats.org/officeDocument/2006/relationships/hyperlink" Target="https://podminky.urs.cz/item/CS_URS_2025_01/468094111" TargetMode="External" /><Relationship Id="rId142" Type="http://schemas.openxmlformats.org/officeDocument/2006/relationships/hyperlink" Target="https://podminky.urs.cz/item/CS_URS_2025_01/468094131" TargetMode="External" /><Relationship Id="rId143" Type="http://schemas.openxmlformats.org/officeDocument/2006/relationships/hyperlink" Target="https://podminky.urs.cz/item/CS_URS_2025_01/468101421" TargetMode="External" /><Relationship Id="rId144" Type="http://schemas.openxmlformats.org/officeDocument/2006/relationships/hyperlink" Target="https://podminky.urs.cz/item/CS_URS_2025_01/468101431" TargetMode="External" /><Relationship Id="rId145" Type="http://schemas.openxmlformats.org/officeDocument/2006/relationships/hyperlink" Target="https://podminky.urs.cz/item/CS_URS_2025_01/468111121" TargetMode="External" /><Relationship Id="rId146" Type="http://schemas.openxmlformats.org/officeDocument/2006/relationships/hyperlink" Target="https://podminky.urs.cz/item/CS_URS_2025_01/468112321" TargetMode="External" /><Relationship Id="rId147" Type="http://schemas.openxmlformats.org/officeDocument/2006/relationships/hyperlink" Target="https://podminky.urs.cz/item/CS_URS_2025_01/469971111" TargetMode="External" /><Relationship Id="rId148" Type="http://schemas.openxmlformats.org/officeDocument/2006/relationships/hyperlink" Target="https://podminky.urs.cz/item/CS_URS_2025_01/469971121" TargetMode="External" /><Relationship Id="rId149" Type="http://schemas.openxmlformats.org/officeDocument/2006/relationships/hyperlink" Target="https://podminky.urs.cz/item/CS_URS_2025_01/469972111" TargetMode="External" /><Relationship Id="rId150" Type="http://schemas.openxmlformats.org/officeDocument/2006/relationships/hyperlink" Target="https://podminky.urs.cz/item/CS_URS_2025_01/469972121" TargetMode="External" /><Relationship Id="rId151" Type="http://schemas.openxmlformats.org/officeDocument/2006/relationships/hyperlink" Target="https://podminky.urs.cz/item/CS_URS_2025_01/469973124" TargetMode="External" /><Relationship Id="rId152" Type="http://schemas.openxmlformats.org/officeDocument/2006/relationships/hyperlink" Target="https://podminky.urs.cz/item/CS_URS_2025_01/469981111" TargetMode="External" /><Relationship Id="rId153" Type="http://schemas.openxmlformats.org/officeDocument/2006/relationships/hyperlink" Target="https://podminky.urs.cz/item/CS_URS_2025_01/HZS1291" TargetMode="External" /><Relationship Id="rId154" Type="http://schemas.openxmlformats.org/officeDocument/2006/relationships/hyperlink" Target="https://podminky.urs.cz/item/CS_URS_2025_01/013254000" TargetMode="External" /><Relationship Id="rId155" Type="http://schemas.openxmlformats.org/officeDocument/2006/relationships/hyperlink" Target="https://podminky.urs.cz/item/CS_URS_2025_01/030001000" TargetMode="External" /><Relationship Id="rId156" Type="http://schemas.openxmlformats.org/officeDocument/2006/relationships/hyperlink" Target="https://podminky.urs.cz/item/CS_URS_2025_01/045002000" TargetMode="External" /><Relationship Id="rId15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29.28" customHeight="1">
      <c r="B9" s="24"/>
      <c r="C9" s="25"/>
      <c r="D9" s="29" t="s">
        <v>26</v>
      </c>
      <c r="E9" s="25"/>
      <c r="F9" s="25"/>
      <c r="G9" s="25"/>
      <c r="H9" s="25"/>
      <c r="I9" s="25"/>
      <c r="J9" s="25"/>
      <c r="K9" s="37" t="s">
        <v>27</v>
      </c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29</v>
      </c>
      <c r="AL10" s="25"/>
      <c r="AM10" s="25"/>
      <c r="AN10" s="30" t="s">
        <v>21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31</v>
      </c>
      <c r="AL11" s="25"/>
      <c r="AM11" s="25"/>
      <c r="AN11" s="30" t="s">
        <v>21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29</v>
      </c>
      <c r="AL13" s="25"/>
      <c r="AM13" s="25"/>
      <c r="AN13" s="38" t="s">
        <v>33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8" t="s">
        <v>33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5" t="s">
        <v>31</v>
      </c>
      <c r="AL14" s="25"/>
      <c r="AM14" s="25"/>
      <c r="AN14" s="38" t="s">
        <v>33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29</v>
      </c>
      <c r="AL16" s="25"/>
      <c r="AM16" s="25"/>
      <c r="AN16" s="30" t="s">
        <v>21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31</v>
      </c>
      <c r="AL17" s="25"/>
      <c r="AM17" s="25"/>
      <c r="AN17" s="30" t="s">
        <v>21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29</v>
      </c>
      <c r="AL19" s="25"/>
      <c r="AM19" s="25"/>
      <c r="AN19" s="30" t="s">
        <v>21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31</v>
      </c>
      <c r="AL20" s="25"/>
      <c r="AM20" s="25"/>
      <c r="AN20" s="30" t="s">
        <v>21</v>
      </c>
      <c r="AO20" s="25"/>
      <c r="AP20" s="25"/>
      <c r="AQ20" s="25"/>
      <c r="AR20" s="23"/>
      <c r="BE20" s="34"/>
      <c r="BS20" s="20" t="s">
        <v>36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40" t="s">
        <v>39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5"/>
      <c r="AQ25" s="25"/>
      <c r="AR25" s="23"/>
      <c r="BE25" s="34"/>
    </row>
    <row r="26" s="2" customFormat="1" ht="25.92" customHeight="1">
      <c r="A26" s="42"/>
      <c r="B26" s="43"/>
      <c r="C26" s="44"/>
      <c r="D26" s="45" t="s">
        <v>40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7">
        <f>ROUND(AG54,2)</f>
        <v>0</v>
      </c>
      <c r="AL26" s="46"/>
      <c r="AM26" s="46"/>
      <c r="AN26" s="46"/>
      <c r="AO26" s="46"/>
      <c r="AP26" s="44"/>
      <c r="AQ26" s="44"/>
      <c r="AR26" s="48"/>
      <c r="BE26" s="34"/>
    </row>
    <row r="27" s="2" customFormat="1" ht="6.96" customHeight="1">
      <c r="A27" s="42"/>
      <c r="B27" s="43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8"/>
      <c r="BE27" s="34"/>
    </row>
    <row r="28" s="2" customFormat="1">
      <c r="A28" s="42"/>
      <c r="B28" s="43"/>
      <c r="C28" s="44"/>
      <c r="D28" s="44"/>
      <c r="E28" s="44"/>
      <c r="F28" s="44"/>
      <c r="G28" s="44"/>
      <c r="H28" s="44"/>
      <c r="I28" s="44"/>
      <c r="J28" s="44"/>
      <c r="K28" s="44"/>
      <c r="L28" s="49" t="s">
        <v>41</v>
      </c>
      <c r="M28" s="49"/>
      <c r="N28" s="49"/>
      <c r="O28" s="49"/>
      <c r="P28" s="49"/>
      <c r="Q28" s="44"/>
      <c r="R28" s="44"/>
      <c r="S28" s="44"/>
      <c r="T28" s="44"/>
      <c r="U28" s="44"/>
      <c r="V28" s="44"/>
      <c r="W28" s="49" t="s">
        <v>42</v>
      </c>
      <c r="X28" s="49"/>
      <c r="Y28" s="49"/>
      <c r="Z28" s="49"/>
      <c r="AA28" s="49"/>
      <c r="AB28" s="49"/>
      <c r="AC28" s="49"/>
      <c r="AD28" s="49"/>
      <c r="AE28" s="49"/>
      <c r="AF28" s="44"/>
      <c r="AG28" s="44"/>
      <c r="AH28" s="44"/>
      <c r="AI28" s="44"/>
      <c r="AJ28" s="44"/>
      <c r="AK28" s="49" t="s">
        <v>43</v>
      </c>
      <c r="AL28" s="49"/>
      <c r="AM28" s="49"/>
      <c r="AN28" s="49"/>
      <c r="AO28" s="49"/>
      <c r="AP28" s="44"/>
      <c r="AQ28" s="44"/>
      <c r="AR28" s="48"/>
      <c r="BE28" s="34"/>
    </row>
    <row r="29" s="3" customFormat="1" ht="14.4" customHeight="1">
      <c r="A29" s="3"/>
      <c r="B29" s="50"/>
      <c r="C29" s="51"/>
      <c r="D29" s="35" t="s">
        <v>44</v>
      </c>
      <c r="E29" s="51"/>
      <c r="F29" s="35" t="s">
        <v>45</v>
      </c>
      <c r="G29" s="51"/>
      <c r="H29" s="51"/>
      <c r="I29" s="51"/>
      <c r="J29" s="51"/>
      <c r="K29" s="51"/>
      <c r="L29" s="52">
        <v>0.20999999999999999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3">
        <f>ROUND(AZ54, 2)</f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3">
        <f>ROUND(AV54, 2)</f>
        <v>0</v>
      </c>
      <c r="AL29" s="51"/>
      <c r="AM29" s="51"/>
      <c r="AN29" s="51"/>
      <c r="AO29" s="51"/>
      <c r="AP29" s="51"/>
      <c r="AQ29" s="51"/>
      <c r="AR29" s="54"/>
      <c r="BE29" s="55"/>
    </row>
    <row r="30" s="3" customFormat="1" ht="14.4" customHeight="1">
      <c r="A30" s="3"/>
      <c r="B30" s="50"/>
      <c r="C30" s="51"/>
      <c r="D30" s="51"/>
      <c r="E30" s="51"/>
      <c r="F30" s="35" t="s">
        <v>46</v>
      </c>
      <c r="G30" s="51"/>
      <c r="H30" s="51"/>
      <c r="I30" s="51"/>
      <c r="J30" s="51"/>
      <c r="K30" s="51"/>
      <c r="L30" s="52">
        <v>0.12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3">
        <f>ROUND(BA54, 2)</f>
        <v>0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3">
        <f>ROUND(AW54, 2)</f>
        <v>0</v>
      </c>
      <c r="AL30" s="51"/>
      <c r="AM30" s="51"/>
      <c r="AN30" s="51"/>
      <c r="AO30" s="51"/>
      <c r="AP30" s="51"/>
      <c r="AQ30" s="51"/>
      <c r="AR30" s="54"/>
      <c r="BE30" s="55"/>
    </row>
    <row r="31" hidden="1" s="3" customFormat="1" ht="14.4" customHeight="1">
      <c r="A31" s="3"/>
      <c r="B31" s="50"/>
      <c r="C31" s="51"/>
      <c r="D31" s="51"/>
      <c r="E31" s="51"/>
      <c r="F31" s="35" t="s">
        <v>47</v>
      </c>
      <c r="G31" s="51"/>
      <c r="H31" s="51"/>
      <c r="I31" s="51"/>
      <c r="J31" s="51"/>
      <c r="K31" s="51"/>
      <c r="L31" s="52">
        <v>0.20999999999999999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3">
        <f>ROUND(BB54, 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3">
        <v>0</v>
      </c>
      <c r="AL31" s="51"/>
      <c r="AM31" s="51"/>
      <c r="AN31" s="51"/>
      <c r="AO31" s="51"/>
      <c r="AP31" s="51"/>
      <c r="AQ31" s="51"/>
      <c r="AR31" s="54"/>
      <c r="BE31" s="55"/>
    </row>
    <row r="32" hidden="1" s="3" customFormat="1" ht="14.4" customHeight="1">
      <c r="A32" s="3"/>
      <c r="B32" s="50"/>
      <c r="C32" s="51"/>
      <c r="D32" s="51"/>
      <c r="E32" s="51"/>
      <c r="F32" s="35" t="s">
        <v>48</v>
      </c>
      <c r="G32" s="51"/>
      <c r="H32" s="51"/>
      <c r="I32" s="51"/>
      <c r="J32" s="51"/>
      <c r="K32" s="51"/>
      <c r="L32" s="52">
        <v>0.12</v>
      </c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3">
        <f>ROUND(BC54, 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3">
        <v>0</v>
      </c>
      <c r="AL32" s="51"/>
      <c r="AM32" s="51"/>
      <c r="AN32" s="51"/>
      <c r="AO32" s="51"/>
      <c r="AP32" s="51"/>
      <c r="AQ32" s="51"/>
      <c r="AR32" s="54"/>
      <c r="BE32" s="55"/>
    </row>
    <row r="33" hidden="1" s="3" customFormat="1" ht="14.4" customHeight="1">
      <c r="A33" s="3"/>
      <c r="B33" s="50"/>
      <c r="C33" s="51"/>
      <c r="D33" s="51"/>
      <c r="E33" s="51"/>
      <c r="F33" s="35" t="s">
        <v>49</v>
      </c>
      <c r="G33" s="51"/>
      <c r="H33" s="51"/>
      <c r="I33" s="51"/>
      <c r="J33" s="51"/>
      <c r="K33" s="51"/>
      <c r="L33" s="52">
        <v>0</v>
      </c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3">
        <f>ROUND(BD54, 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3">
        <v>0</v>
      </c>
      <c r="AL33" s="51"/>
      <c r="AM33" s="51"/>
      <c r="AN33" s="51"/>
      <c r="AO33" s="51"/>
      <c r="AP33" s="51"/>
      <c r="AQ33" s="51"/>
      <c r="AR33" s="54"/>
      <c r="BE33" s="3"/>
    </row>
    <row r="34" s="2" customFormat="1" ht="6.96" customHeight="1">
      <c r="A34" s="42"/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8"/>
      <c r="BE34" s="42"/>
    </row>
    <row r="35" s="2" customFormat="1" ht="25.92" customHeight="1">
      <c r="A35" s="42"/>
      <c r="B35" s="43"/>
      <c r="C35" s="56"/>
      <c r="D35" s="57" t="s">
        <v>50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51</v>
      </c>
      <c r="U35" s="58"/>
      <c r="V35" s="58"/>
      <c r="W35" s="58"/>
      <c r="X35" s="60" t="s">
        <v>52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8"/>
      <c r="BE35" s="42"/>
    </row>
    <row r="36" s="2" customFormat="1" ht="6.96" customHeight="1">
      <c r="A36" s="42"/>
      <c r="B36" s="43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8"/>
      <c r="BE36" s="42"/>
    </row>
    <row r="37" s="2" customFormat="1" ht="6.96" customHeight="1">
      <c r="A37" s="42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8"/>
      <c r="BE37" s="42"/>
    </row>
    <row r="41" s="2" customFormat="1" ht="6.96" customHeight="1">
      <c r="A41" s="42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8"/>
      <c r="BE41" s="42"/>
    </row>
    <row r="42" s="2" customFormat="1" ht="24.96" customHeight="1">
      <c r="A42" s="42"/>
      <c r="B42" s="43"/>
      <c r="C42" s="26" t="s">
        <v>53</v>
      </c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8"/>
      <c r="BE42" s="42"/>
    </row>
    <row r="43" s="2" customFormat="1" ht="6.96" customHeight="1">
      <c r="A43" s="42"/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8"/>
      <c r="BE43" s="42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1-2025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Stavební úpravy objektu ZŠ a MŠ Radlická - zvýšení počtu učeben - II etapa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2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8"/>
      <c r="BE46" s="42"/>
    </row>
    <row r="47" s="2" customFormat="1" ht="12" customHeight="1">
      <c r="A47" s="42"/>
      <c r="B47" s="43"/>
      <c r="C47" s="35" t="s">
        <v>22</v>
      </c>
      <c r="D47" s="44"/>
      <c r="E47" s="44"/>
      <c r="F47" s="44"/>
      <c r="G47" s="44"/>
      <c r="H47" s="44"/>
      <c r="I47" s="44"/>
      <c r="J47" s="44"/>
      <c r="K47" s="44"/>
      <c r="L47" s="75" t="str">
        <f>IF(K8="","",K8)</f>
        <v>Praha 5, Radlická 115/140</v>
      </c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35" t="s">
        <v>24</v>
      </c>
      <c r="AJ47" s="44"/>
      <c r="AK47" s="44"/>
      <c r="AL47" s="44"/>
      <c r="AM47" s="76" t="str">
        <f>IF(AN8= "","",AN8)</f>
        <v>27. 1. 2025</v>
      </c>
      <c r="AN47" s="76"/>
      <c r="AO47" s="44"/>
      <c r="AP47" s="44"/>
      <c r="AQ47" s="44"/>
      <c r="AR47" s="48"/>
      <c r="BE47" s="42"/>
    </row>
    <row r="48" s="2" customFormat="1" ht="6.96" customHeight="1">
      <c r="A48" s="42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8"/>
      <c r="BE48" s="42"/>
    </row>
    <row r="49" s="2" customFormat="1" ht="15.15" customHeight="1">
      <c r="A49" s="42"/>
      <c r="B49" s="43"/>
      <c r="C49" s="35" t="s">
        <v>28</v>
      </c>
      <c r="D49" s="44"/>
      <c r="E49" s="44"/>
      <c r="F49" s="44"/>
      <c r="G49" s="44"/>
      <c r="H49" s="44"/>
      <c r="I49" s="44"/>
      <c r="J49" s="44"/>
      <c r="K49" s="44"/>
      <c r="L49" s="68" t="str">
        <f>IF(E11= "","",E11)</f>
        <v>MČ Praha 5, nám. 14. října 4, Praha 5</v>
      </c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35" t="s">
        <v>34</v>
      </c>
      <c r="AJ49" s="44"/>
      <c r="AK49" s="44"/>
      <c r="AL49" s="44"/>
      <c r="AM49" s="77" t="str">
        <f>IF(E17="","",E17)</f>
        <v xml:space="preserve"> </v>
      </c>
      <c r="AN49" s="68"/>
      <c r="AO49" s="68"/>
      <c r="AP49" s="68"/>
      <c r="AQ49" s="44"/>
      <c r="AR49" s="48"/>
      <c r="AS49" s="78" t="s">
        <v>54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2"/>
    </row>
    <row r="50" s="2" customFormat="1" ht="15.15" customHeight="1">
      <c r="A50" s="42"/>
      <c r="B50" s="43"/>
      <c r="C50" s="35" t="s">
        <v>32</v>
      </c>
      <c r="D50" s="44"/>
      <c r="E50" s="44"/>
      <c r="F50" s="44"/>
      <c r="G50" s="44"/>
      <c r="H50" s="44"/>
      <c r="I50" s="44"/>
      <c r="J50" s="44"/>
      <c r="K50" s="44"/>
      <c r="L50" s="68" t="str">
        <f>IF(E14= "Vyplň údaj","",E14)</f>
        <v/>
      </c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35" t="s">
        <v>37</v>
      </c>
      <c r="AJ50" s="44"/>
      <c r="AK50" s="44"/>
      <c r="AL50" s="44"/>
      <c r="AM50" s="77" t="str">
        <f>IF(E20="","",E20)</f>
        <v xml:space="preserve"> </v>
      </c>
      <c r="AN50" s="68"/>
      <c r="AO50" s="68"/>
      <c r="AP50" s="68"/>
      <c r="AQ50" s="44"/>
      <c r="AR50" s="48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2"/>
    </row>
    <row r="51" s="2" customFormat="1" ht="10.8" customHeight="1">
      <c r="A51" s="42"/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8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2"/>
    </row>
    <row r="52" s="2" customFormat="1" ht="29.28" customHeight="1">
      <c r="A52" s="42"/>
      <c r="B52" s="43"/>
      <c r="C52" s="90" t="s">
        <v>55</v>
      </c>
      <c r="D52" s="91"/>
      <c r="E52" s="91"/>
      <c r="F52" s="91"/>
      <c r="G52" s="91"/>
      <c r="H52" s="92"/>
      <c r="I52" s="93" t="s">
        <v>56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57</v>
      </c>
      <c r="AH52" s="91"/>
      <c r="AI52" s="91"/>
      <c r="AJ52" s="91"/>
      <c r="AK52" s="91"/>
      <c r="AL52" s="91"/>
      <c r="AM52" s="91"/>
      <c r="AN52" s="93" t="s">
        <v>58</v>
      </c>
      <c r="AO52" s="91"/>
      <c r="AP52" s="91"/>
      <c r="AQ52" s="95" t="s">
        <v>59</v>
      </c>
      <c r="AR52" s="48"/>
      <c r="AS52" s="96" t="s">
        <v>60</v>
      </c>
      <c r="AT52" s="97" t="s">
        <v>61</v>
      </c>
      <c r="AU52" s="97" t="s">
        <v>62</v>
      </c>
      <c r="AV52" s="97" t="s">
        <v>63</v>
      </c>
      <c r="AW52" s="97" t="s">
        <v>64</v>
      </c>
      <c r="AX52" s="97" t="s">
        <v>65</v>
      </c>
      <c r="AY52" s="97" t="s">
        <v>66</v>
      </c>
      <c r="AZ52" s="97" t="s">
        <v>67</v>
      </c>
      <c r="BA52" s="97" t="s">
        <v>68</v>
      </c>
      <c r="BB52" s="97" t="s">
        <v>69</v>
      </c>
      <c r="BC52" s="97" t="s">
        <v>70</v>
      </c>
      <c r="BD52" s="98" t="s">
        <v>71</v>
      </c>
      <c r="BE52" s="42"/>
    </row>
    <row r="53" s="2" customFormat="1" ht="10.8" customHeight="1">
      <c r="A53" s="42"/>
      <c r="B53" s="4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8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2"/>
    </row>
    <row r="54" s="6" customFormat="1" ht="32.4" customHeight="1">
      <c r="A54" s="6"/>
      <c r="B54" s="102"/>
      <c r="C54" s="103" t="s">
        <v>72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ROUND(AG55,2)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21</v>
      </c>
      <c r="AR54" s="108"/>
      <c r="AS54" s="109">
        <f>ROUND(AS55,2)</f>
        <v>0</v>
      </c>
      <c r="AT54" s="110">
        <f>ROUND(SUM(AV54:AW54),2)</f>
        <v>0</v>
      </c>
      <c r="AU54" s="111">
        <f>ROUND(AU55,5)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ROUND(AZ55,2)</f>
        <v>0</v>
      </c>
      <c r="BA54" s="110">
        <f>ROUND(BA55,2)</f>
        <v>0</v>
      </c>
      <c r="BB54" s="110">
        <f>ROUND(BB55,2)</f>
        <v>0</v>
      </c>
      <c r="BC54" s="110">
        <f>ROUND(BC55,2)</f>
        <v>0</v>
      </c>
      <c r="BD54" s="112">
        <f>ROUND(BD55,2)</f>
        <v>0</v>
      </c>
      <c r="BE54" s="6"/>
      <c r="BS54" s="113" t="s">
        <v>73</v>
      </c>
      <c r="BT54" s="113" t="s">
        <v>74</v>
      </c>
      <c r="BV54" s="113" t="s">
        <v>75</v>
      </c>
      <c r="BW54" s="113" t="s">
        <v>5</v>
      </c>
      <c r="BX54" s="113" t="s">
        <v>76</v>
      </c>
      <c r="CL54" s="113" t="s">
        <v>19</v>
      </c>
    </row>
    <row r="55" s="7" customFormat="1" ht="37.5" customHeight="1">
      <c r="A55" s="114" t="s">
        <v>77</v>
      </c>
      <c r="B55" s="115"/>
      <c r="C55" s="116"/>
      <c r="D55" s="117" t="s">
        <v>14</v>
      </c>
      <c r="E55" s="117"/>
      <c r="F55" s="117"/>
      <c r="G55" s="117"/>
      <c r="H55" s="117"/>
      <c r="I55" s="118"/>
      <c r="J55" s="117" t="s">
        <v>17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'1-2025 - Stavební úpravy ...'!J28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'1-2025 - Stavební úpravy ...'!P102</f>
        <v>0</v>
      </c>
      <c r="AV55" s="123">
        <f>'1-2025 - Stavební úpravy ...'!J31</f>
        <v>0</v>
      </c>
      <c r="AW55" s="123">
        <f>'1-2025 - Stavební úpravy ...'!J32</f>
        <v>0</v>
      </c>
      <c r="AX55" s="123">
        <f>'1-2025 - Stavební úpravy ...'!J33</f>
        <v>0</v>
      </c>
      <c r="AY55" s="123">
        <f>'1-2025 - Stavební úpravy ...'!J34</f>
        <v>0</v>
      </c>
      <c r="AZ55" s="123">
        <f>'1-2025 - Stavební úpravy ...'!F31</f>
        <v>0</v>
      </c>
      <c r="BA55" s="123">
        <f>'1-2025 - Stavební úpravy ...'!F32</f>
        <v>0</v>
      </c>
      <c r="BB55" s="123">
        <f>'1-2025 - Stavební úpravy ...'!F33</f>
        <v>0</v>
      </c>
      <c r="BC55" s="123">
        <f>'1-2025 - Stavební úpravy ...'!F34</f>
        <v>0</v>
      </c>
      <c r="BD55" s="125">
        <f>'1-2025 - Stavební úpravy ...'!F35</f>
        <v>0</v>
      </c>
      <c r="BE55" s="7"/>
      <c r="BT55" s="126" t="s">
        <v>79</v>
      </c>
      <c r="BU55" s="126" t="s">
        <v>80</v>
      </c>
      <c r="BV55" s="126" t="s">
        <v>75</v>
      </c>
      <c r="BW55" s="126" t="s">
        <v>5</v>
      </c>
      <c r="BX55" s="126" t="s">
        <v>76</v>
      </c>
      <c r="CL55" s="126" t="s">
        <v>19</v>
      </c>
    </row>
    <row r="56" s="2" customFormat="1" ht="30" customHeight="1">
      <c r="A56" s="42"/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8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</row>
    <row r="57" s="2" customFormat="1" ht="6.96" customHeight="1">
      <c r="A57" s="42"/>
      <c r="B57" s="63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48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</row>
  </sheetData>
  <sheetProtection sheet="1" formatColumns="0" formatRows="0" objects="1" scenarios="1" spinCount="100000" saltValue="6cZyx6TQgKY0a4dMyzQYKf5JVQIYK735rVOKzH6Vu0/E+9FL5nUb1ZoSH2ZZfWyexaU4gTQbdkWC99fCUMOVyw==" hashValue="tpQPMbd7wTxBpQ6dceZ71vnC8nzhopDQVHTr2FGkBnTasAimzVb3YHwyXIPnKAUfdgcZdHyYwLmolgCeZ04v/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-2025 - Stavební úprav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81</v>
      </c>
    </row>
    <row r="4" s="1" customFormat="1" ht="24.96" customHeight="1">
      <c r="B4" s="23"/>
      <c r="D4" s="129" t="s">
        <v>82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42"/>
      <c r="B6" s="48"/>
      <c r="C6" s="42"/>
      <c r="D6" s="131" t="s">
        <v>16</v>
      </c>
      <c r="E6" s="42"/>
      <c r="F6" s="42"/>
      <c r="G6" s="42"/>
      <c r="H6" s="42"/>
      <c r="I6" s="42"/>
      <c r="J6" s="42"/>
      <c r="K6" s="42"/>
      <c r="L6" s="13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</row>
    <row r="7" s="2" customFormat="1" ht="30" customHeight="1">
      <c r="A7" s="42"/>
      <c r="B7" s="48"/>
      <c r="C7" s="42"/>
      <c r="D7" s="42"/>
      <c r="E7" s="133" t="s">
        <v>17</v>
      </c>
      <c r="F7" s="42"/>
      <c r="G7" s="42"/>
      <c r="H7" s="42"/>
      <c r="I7" s="42"/>
      <c r="J7" s="42"/>
      <c r="K7" s="42"/>
      <c r="L7" s="13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</row>
    <row r="8" s="2" customFormat="1">
      <c r="A8" s="42"/>
      <c r="B8" s="48"/>
      <c r="C8" s="42"/>
      <c r="D8" s="42"/>
      <c r="E8" s="42"/>
      <c r="F8" s="42"/>
      <c r="G8" s="42"/>
      <c r="H8" s="42"/>
      <c r="I8" s="42"/>
      <c r="J8" s="42"/>
      <c r="K8" s="42"/>
      <c r="L8" s="13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</row>
    <row r="9" s="2" customFormat="1" ht="12" customHeight="1">
      <c r="A9" s="42"/>
      <c r="B9" s="48"/>
      <c r="C9" s="42"/>
      <c r="D9" s="131" t="s">
        <v>18</v>
      </c>
      <c r="E9" s="42"/>
      <c r="F9" s="134" t="s">
        <v>19</v>
      </c>
      <c r="G9" s="42"/>
      <c r="H9" s="42"/>
      <c r="I9" s="131" t="s">
        <v>20</v>
      </c>
      <c r="J9" s="134" t="s">
        <v>21</v>
      </c>
      <c r="K9" s="42"/>
      <c r="L9" s="13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8"/>
      <c r="C10" s="42"/>
      <c r="D10" s="131" t="s">
        <v>22</v>
      </c>
      <c r="E10" s="42"/>
      <c r="F10" s="134" t="s">
        <v>23</v>
      </c>
      <c r="G10" s="42"/>
      <c r="H10" s="42"/>
      <c r="I10" s="131" t="s">
        <v>24</v>
      </c>
      <c r="J10" s="135" t="str">
        <f>'Rekapitulace stavby'!AN8</f>
        <v>27. 1. 2025</v>
      </c>
      <c r="K10" s="42"/>
      <c r="L10" s="13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21.84" customHeight="1">
      <c r="A11" s="42"/>
      <c r="B11" s="48"/>
      <c r="C11" s="42"/>
      <c r="D11" s="136" t="s">
        <v>26</v>
      </c>
      <c r="E11" s="42"/>
      <c r="F11" s="137" t="s">
        <v>27</v>
      </c>
      <c r="G11" s="42"/>
      <c r="H11" s="42"/>
      <c r="I11" s="42"/>
      <c r="J11" s="42"/>
      <c r="K11" s="42"/>
      <c r="L11" s="13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 ht="12" customHeight="1">
      <c r="A12" s="42"/>
      <c r="B12" s="48"/>
      <c r="C12" s="42"/>
      <c r="D12" s="131" t="s">
        <v>28</v>
      </c>
      <c r="E12" s="42"/>
      <c r="F12" s="42"/>
      <c r="G12" s="42"/>
      <c r="H12" s="42"/>
      <c r="I12" s="131" t="s">
        <v>29</v>
      </c>
      <c r="J12" s="134" t="s">
        <v>21</v>
      </c>
      <c r="K12" s="42"/>
      <c r="L12" s="13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8" customHeight="1">
      <c r="A13" s="42"/>
      <c r="B13" s="48"/>
      <c r="C13" s="42"/>
      <c r="D13" s="42"/>
      <c r="E13" s="134" t="s">
        <v>30</v>
      </c>
      <c r="F13" s="42"/>
      <c r="G13" s="42"/>
      <c r="H13" s="42"/>
      <c r="I13" s="131" t="s">
        <v>31</v>
      </c>
      <c r="J13" s="134" t="s">
        <v>21</v>
      </c>
      <c r="K13" s="42"/>
      <c r="L13" s="13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6.96" customHeight="1">
      <c r="A14" s="42"/>
      <c r="B14" s="48"/>
      <c r="C14" s="42"/>
      <c r="D14" s="42"/>
      <c r="E14" s="42"/>
      <c r="F14" s="42"/>
      <c r="G14" s="42"/>
      <c r="H14" s="42"/>
      <c r="I14" s="42"/>
      <c r="J14" s="42"/>
      <c r="K14" s="42"/>
      <c r="L14" s="13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12" customHeight="1">
      <c r="A15" s="42"/>
      <c r="B15" s="48"/>
      <c r="C15" s="42"/>
      <c r="D15" s="131" t="s">
        <v>32</v>
      </c>
      <c r="E15" s="42"/>
      <c r="F15" s="42"/>
      <c r="G15" s="42"/>
      <c r="H15" s="42"/>
      <c r="I15" s="131" t="s">
        <v>29</v>
      </c>
      <c r="J15" s="36" t="str">
        <f>'Rekapitulace stavby'!AN13</f>
        <v>Vyplň údaj</v>
      </c>
      <c r="K15" s="42"/>
      <c r="L15" s="13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8" customHeight="1">
      <c r="A16" s="42"/>
      <c r="B16" s="48"/>
      <c r="C16" s="42"/>
      <c r="D16" s="42"/>
      <c r="E16" s="36" t="str">
        <f>'Rekapitulace stavby'!E14</f>
        <v>Vyplň údaj</v>
      </c>
      <c r="F16" s="134"/>
      <c r="G16" s="134"/>
      <c r="H16" s="134"/>
      <c r="I16" s="131" t="s">
        <v>31</v>
      </c>
      <c r="J16" s="36" t="str">
        <f>'Rekapitulace stavby'!AN14</f>
        <v>Vyplň údaj</v>
      </c>
      <c r="K16" s="42"/>
      <c r="L16" s="13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6.96" customHeight="1">
      <c r="A17" s="42"/>
      <c r="B17" s="48"/>
      <c r="C17" s="42"/>
      <c r="D17" s="42"/>
      <c r="E17" s="42"/>
      <c r="F17" s="42"/>
      <c r="G17" s="42"/>
      <c r="H17" s="42"/>
      <c r="I17" s="42"/>
      <c r="J17" s="42"/>
      <c r="K17" s="42"/>
      <c r="L17" s="13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12" customHeight="1">
      <c r="A18" s="42"/>
      <c r="B18" s="48"/>
      <c r="C18" s="42"/>
      <c r="D18" s="131" t="s">
        <v>34</v>
      </c>
      <c r="E18" s="42"/>
      <c r="F18" s="42"/>
      <c r="G18" s="42"/>
      <c r="H18" s="42"/>
      <c r="I18" s="131" t="s">
        <v>29</v>
      </c>
      <c r="J18" s="134" t="str">
        <f>IF('Rekapitulace stavby'!AN16="","",'Rekapitulace stavby'!AN16)</f>
        <v/>
      </c>
      <c r="K18" s="42"/>
      <c r="L18" s="13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8" customHeight="1">
      <c r="A19" s="42"/>
      <c r="B19" s="48"/>
      <c r="C19" s="42"/>
      <c r="D19" s="42"/>
      <c r="E19" s="134" t="str">
        <f>IF('Rekapitulace stavby'!E17="","",'Rekapitulace stavby'!E17)</f>
        <v xml:space="preserve"> </v>
      </c>
      <c r="F19" s="42"/>
      <c r="G19" s="42"/>
      <c r="H19" s="42"/>
      <c r="I19" s="131" t="s">
        <v>31</v>
      </c>
      <c r="J19" s="134" t="str">
        <f>IF('Rekapitulace stavby'!AN17="","",'Rekapitulace stavby'!AN17)</f>
        <v/>
      </c>
      <c r="K19" s="42"/>
      <c r="L19" s="13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6.96" customHeight="1">
      <c r="A20" s="42"/>
      <c r="B20" s="48"/>
      <c r="C20" s="42"/>
      <c r="D20" s="42"/>
      <c r="E20" s="42"/>
      <c r="F20" s="42"/>
      <c r="G20" s="42"/>
      <c r="H20" s="42"/>
      <c r="I20" s="42"/>
      <c r="J20" s="42"/>
      <c r="K20" s="42"/>
      <c r="L20" s="13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12" customHeight="1">
      <c r="A21" s="42"/>
      <c r="B21" s="48"/>
      <c r="C21" s="42"/>
      <c r="D21" s="131" t="s">
        <v>37</v>
      </c>
      <c r="E21" s="42"/>
      <c r="F21" s="42"/>
      <c r="G21" s="42"/>
      <c r="H21" s="42"/>
      <c r="I21" s="131" t="s">
        <v>29</v>
      </c>
      <c r="J21" s="134" t="str">
        <f>IF('Rekapitulace stavby'!AN19="","",'Rekapitulace stavby'!AN19)</f>
        <v/>
      </c>
      <c r="K21" s="42"/>
      <c r="L21" s="13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8" customHeight="1">
      <c r="A22" s="42"/>
      <c r="B22" s="48"/>
      <c r="C22" s="42"/>
      <c r="D22" s="42"/>
      <c r="E22" s="134" t="str">
        <f>IF('Rekapitulace stavby'!E20="","",'Rekapitulace stavby'!E20)</f>
        <v xml:space="preserve"> </v>
      </c>
      <c r="F22" s="42"/>
      <c r="G22" s="42"/>
      <c r="H22" s="42"/>
      <c r="I22" s="131" t="s">
        <v>31</v>
      </c>
      <c r="J22" s="134" t="str">
        <f>IF('Rekapitulace stavby'!AN20="","",'Rekapitulace stavby'!AN20)</f>
        <v/>
      </c>
      <c r="K22" s="42"/>
      <c r="L22" s="13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6.96" customHeight="1">
      <c r="A23" s="42"/>
      <c r="B23" s="48"/>
      <c r="C23" s="42"/>
      <c r="D23" s="42"/>
      <c r="E23" s="42"/>
      <c r="F23" s="42"/>
      <c r="G23" s="42"/>
      <c r="H23" s="42"/>
      <c r="I23" s="42"/>
      <c r="J23" s="42"/>
      <c r="K23" s="42"/>
      <c r="L23" s="13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12" customHeight="1">
      <c r="A24" s="42"/>
      <c r="B24" s="48"/>
      <c r="C24" s="42"/>
      <c r="D24" s="131" t="s">
        <v>38</v>
      </c>
      <c r="E24" s="42"/>
      <c r="F24" s="42"/>
      <c r="G24" s="42"/>
      <c r="H24" s="42"/>
      <c r="I24" s="42"/>
      <c r="J24" s="42"/>
      <c r="K24" s="42"/>
      <c r="L24" s="13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8" customFormat="1" ht="71.25" customHeight="1">
      <c r="A25" s="138"/>
      <c r="B25" s="139"/>
      <c r="C25" s="138"/>
      <c r="D25" s="138"/>
      <c r="E25" s="140" t="s">
        <v>39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42"/>
      <c r="B26" s="48"/>
      <c r="C26" s="42"/>
      <c r="D26" s="42"/>
      <c r="E26" s="42"/>
      <c r="F26" s="42"/>
      <c r="G26" s="42"/>
      <c r="H26" s="42"/>
      <c r="I26" s="42"/>
      <c r="J26" s="42"/>
      <c r="K26" s="42"/>
      <c r="L26" s="13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8"/>
      <c r="C27" s="42"/>
      <c r="D27" s="142"/>
      <c r="E27" s="142"/>
      <c r="F27" s="142"/>
      <c r="G27" s="142"/>
      <c r="H27" s="142"/>
      <c r="I27" s="142"/>
      <c r="J27" s="142"/>
      <c r="K27" s="142"/>
      <c r="L27" s="13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25.44" customHeight="1">
      <c r="A28" s="42"/>
      <c r="B28" s="48"/>
      <c r="C28" s="42"/>
      <c r="D28" s="143" t="s">
        <v>40</v>
      </c>
      <c r="E28" s="42"/>
      <c r="F28" s="42"/>
      <c r="G28" s="42"/>
      <c r="H28" s="42"/>
      <c r="I28" s="42"/>
      <c r="J28" s="144">
        <f>ROUND(J102, 2)</f>
        <v>0</v>
      </c>
      <c r="K28" s="42"/>
      <c r="L28" s="13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2" customFormat="1" ht="6.96" customHeight="1">
      <c r="A29" s="42"/>
      <c r="B29" s="48"/>
      <c r="C29" s="42"/>
      <c r="D29" s="142"/>
      <c r="E29" s="142"/>
      <c r="F29" s="142"/>
      <c r="G29" s="142"/>
      <c r="H29" s="142"/>
      <c r="I29" s="142"/>
      <c r="J29" s="142"/>
      <c r="K29" s="142"/>
      <c r="L29" s="13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</row>
    <row r="30" s="2" customFormat="1" ht="14.4" customHeight="1">
      <c r="A30" s="42"/>
      <c r="B30" s="48"/>
      <c r="C30" s="42"/>
      <c r="D30" s="42"/>
      <c r="E30" s="42"/>
      <c r="F30" s="145" t="s">
        <v>42</v>
      </c>
      <c r="G30" s="42"/>
      <c r="H30" s="42"/>
      <c r="I30" s="145" t="s">
        <v>41</v>
      </c>
      <c r="J30" s="145" t="s">
        <v>43</v>
      </c>
      <c r="K30" s="42"/>
      <c r="L30" s="13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14.4" customHeight="1">
      <c r="A31" s="42"/>
      <c r="B31" s="48"/>
      <c r="C31" s="42"/>
      <c r="D31" s="146" t="s">
        <v>44</v>
      </c>
      <c r="E31" s="131" t="s">
        <v>45</v>
      </c>
      <c r="F31" s="147">
        <f>ROUND((SUM(BE102:BE1317)),  2)</f>
        <v>0</v>
      </c>
      <c r="G31" s="42"/>
      <c r="H31" s="42"/>
      <c r="I31" s="148">
        <v>0.20999999999999999</v>
      </c>
      <c r="J31" s="147">
        <f>ROUND(((SUM(BE102:BE1317))*I31),  2)</f>
        <v>0</v>
      </c>
      <c r="K31" s="42"/>
      <c r="L31" s="13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8"/>
      <c r="C32" s="42"/>
      <c r="D32" s="42"/>
      <c r="E32" s="131" t="s">
        <v>46</v>
      </c>
      <c r="F32" s="147">
        <f>ROUND((SUM(BF102:BF1317)),  2)</f>
        <v>0</v>
      </c>
      <c r="G32" s="42"/>
      <c r="H32" s="42"/>
      <c r="I32" s="148">
        <v>0.12</v>
      </c>
      <c r="J32" s="147">
        <f>ROUND(((SUM(BF102:BF1317))*I32),  2)</f>
        <v>0</v>
      </c>
      <c r="K32" s="42"/>
      <c r="L32" s="13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hidden="1" s="2" customFormat="1" ht="14.4" customHeight="1">
      <c r="A33" s="42"/>
      <c r="B33" s="48"/>
      <c r="C33" s="42"/>
      <c r="D33" s="42"/>
      <c r="E33" s="131" t="s">
        <v>47</v>
      </c>
      <c r="F33" s="147">
        <f>ROUND((SUM(BG102:BG1317)),  2)</f>
        <v>0</v>
      </c>
      <c r="G33" s="42"/>
      <c r="H33" s="42"/>
      <c r="I33" s="148">
        <v>0.20999999999999999</v>
      </c>
      <c r="J33" s="147">
        <f>0</f>
        <v>0</v>
      </c>
      <c r="K33" s="42"/>
      <c r="L33" s="13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hidden="1" s="2" customFormat="1" ht="14.4" customHeight="1">
      <c r="A34" s="42"/>
      <c r="B34" s="48"/>
      <c r="C34" s="42"/>
      <c r="D34" s="42"/>
      <c r="E34" s="131" t="s">
        <v>48</v>
      </c>
      <c r="F34" s="147">
        <f>ROUND((SUM(BH102:BH1317)),  2)</f>
        <v>0</v>
      </c>
      <c r="G34" s="42"/>
      <c r="H34" s="42"/>
      <c r="I34" s="148">
        <v>0.12</v>
      </c>
      <c r="J34" s="147">
        <f>0</f>
        <v>0</v>
      </c>
      <c r="K34" s="42"/>
      <c r="L34" s="13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hidden="1" s="2" customFormat="1" ht="14.4" customHeight="1">
      <c r="A35" s="42"/>
      <c r="B35" s="48"/>
      <c r="C35" s="42"/>
      <c r="D35" s="42"/>
      <c r="E35" s="131" t="s">
        <v>49</v>
      </c>
      <c r="F35" s="147">
        <f>ROUND((SUM(BI102:BI1317)),  2)</f>
        <v>0</v>
      </c>
      <c r="G35" s="42"/>
      <c r="H35" s="42"/>
      <c r="I35" s="148">
        <v>0</v>
      </c>
      <c r="J35" s="147">
        <f>0</f>
        <v>0</v>
      </c>
      <c r="K35" s="42"/>
      <c r="L35" s="13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6.96" customHeight="1">
      <c r="A36" s="42"/>
      <c r="B36" s="48"/>
      <c r="C36" s="42"/>
      <c r="D36" s="42"/>
      <c r="E36" s="42"/>
      <c r="F36" s="42"/>
      <c r="G36" s="42"/>
      <c r="H36" s="42"/>
      <c r="I36" s="42"/>
      <c r="J36" s="42"/>
      <c r="K36" s="42"/>
      <c r="L36" s="13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s="2" customFormat="1" ht="25.44" customHeight="1">
      <c r="A37" s="42"/>
      <c r="B37" s="48"/>
      <c r="C37" s="149"/>
      <c r="D37" s="150" t="s">
        <v>50</v>
      </c>
      <c r="E37" s="151"/>
      <c r="F37" s="151"/>
      <c r="G37" s="152" t="s">
        <v>51</v>
      </c>
      <c r="H37" s="153" t="s">
        <v>52</v>
      </c>
      <c r="I37" s="151"/>
      <c r="J37" s="154">
        <f>SUM(J28:J35)</f>
        <v>0</v>
      </c>
      <c r="K37" s="155"/>
      <c r="L37" s="13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14.4" customHeight="1">
      <c r="A38" s="42"/>
      <c r="B38" s="156"/>
      <c r="C38" s="157"/>
      <c r="D38" s="157"/>
      <c r="E38" s="157"/>
      <c r="F38" s="157"/>
      <c r="G38" s="157"/>
      <c r="H38" s="157"/>
      <c r="I38" s="157"/>
      <c r="J38" s="157"/>
      <c r="K38" s="157"/>
      <c r="L38" s="13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42" s="2" customFormat="1" ht="6.96" customHeight="1">
      <c r="A42" s="42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3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3" s="2" customFormat="1" ht="24.96" customHeight="1">
      <c r="A43" s="42"/>
      <c r="B43" s="43"/>
      <c r="C43" s="26" t="s">
        <v>83</v>
      </c>
      <c r="D43" s="44"/>
      <c r="E43" s="44"/>
      <c r="F43" s="44"/>
      <c r="G43" s="44"/>
      <c r="H43" s="44"/>
      <c r="I43" s="44"/>
      <c r="J43" s="44"/>
      <c r="K43" s="44"/>
      <c r="L43" s="13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</row>
    <row r="44" s="2" customFormat="1" ht="6.96" customHeight="1">
      <c r="A44" s="42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13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12" customHeight="1">
      <c r="A45" s="42"/>
      <c r="B45" s="43"/>
      <c r="C45" s="35" t="s">
        <v>16</v>
      </c>
      <c r="D45" s="44"/>
      <c r="E45" s="44"/>
      <c r="F45" s="44"/>
      <c r="G45" s="44"/>
      <c r="H45" s="44"/>
      <c r="I45" s="44"/>
      <c r="J45" s="44"/>
      <c r="K45" s="44"/>
      <c r="L45" s="13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30" customHeight="1">
      <c r="A46" s="42"/>
      <c r="B46" s="43"/>
      <c r="C46" s="44"/>
      <c r="D46" s="44"/>
      <c r="E46" s="73" t="str">
        <f>E7</f>
        <v>Stavební úpravy objektu ZŠ a MŠ Radlická - zvýšení počtu učeben - II etapa</v>
      </c>
      <c r="F46" s="44"/>
      <c r="G46" s="44"/>
      <c r="H46" s="44"/>
      <c r="I46" s="44"/>
      <c r="J46" s="44"/>
      <c r="K46" s="44"/>
      <c r="L46" s="13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2" customFormat="1" ht="6.96" customHeight="1">
      <c r="A47" s="42"/>
      <c r="B47" s="43"/>
      <c r="C47" s="44"/>
      <c r="D47" s="44"/>
      <c r="E47" s="44"/>
      <c r="F47" s="44"/>
      <c r="G47" s="44"/>
      <c r="H47" s="44"/>
      <c r="I47" s="44"/>
      <c r="J47" s="44"/>
      <c r="K47" s="44"/>
      <c r="L47" s="13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</row>
    <row r="48" s="2" customFormat="1" ht="12" customHeight="1">
      <c r="A48" s="42"/>
      <c r="B48" s="43"/>
      <c r="C48" s="35" t="s">
        <v>22</v>
      </c>
      <c r="D48" s="44"/>
      <c r="E48" s="44"/>
      <c r="F48" s="30" t="str">
        <f>F10</f>
        <v>Praha 5, Radlická 115/140</v>
      </c>
      <c r="G48" s="44"/>
      <c r="H48" s="44"/>
      <c r="I48" s="35" t="s">
        <v>24</v>
      </c>
      <c r="J48" s="76" t="str">
        <f>IF(J10="","",J10)</f>
        <v>27. 1. 2025</v>
      </c>
      <c r="K48" s="44"/>
      <c r="L48" s="13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</row>
    <row r="49" s="2" customFormat="1" ht="6.96" customHeight="1">
      <c r="A49" s="42"/>
      <c r="B49" s="43"/>
      <c r="C49" s="44"/>
      <c r="D49" s="44"/>
      <c r="E49" s="44"/>
      <c r="F49" s="44"/>
      <c r="G49" s="44"/>
      <c r="H49" s="44"/>
      <c r="I49" s="44"/>
      <c r="J49" s="44"/>
      <c r="K49" s="44"/>
      <c r="L49" s="13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</row>
    <row r="50" s="2" customFormat="1" ht="15.15" customHeight="1">
      <c r="A50" s="42"/>
      <c r="B50" s="43"/>
      <c r="C50" s="35" t="s">
        <v>28</v>
      </c>
      <c r="D50" s="44"/>
      <c r="E50" s="44"/>
      <c r="F50" s="30" t="str">
        <f>E13</f>
        <v>MČ Praha 5, nám. 14. října 4, Praha 5</v>
      </c>
      <c r="G50" s="44"/>
      <c r="H50" s="44"/>
      <c r="I50" s="35" t="s">
        <v>34</v>
      </c>
      <c r="J50" s="40" t="str">
        <f>E19</f>
        <v xml:space="preserve"> </v>
      </c>
      <c r="K50" s="44"/>
      <c r="L50" s="13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</row>
    <row r="51" s="2" customFormat="1" ht="15.15" customHeight="1">
      <c r="A51" s="42"/>
      <c r="B51" s="43"/>
      <c r="C51" s="35" t="s">
        <v>32</v>
      </c>
      <c r="D51" s="44"/>
      <c r="E51" s="44"/>
      <c r="F51" s="30" t="str">
        <f>IF(E16="","",E16)</f>
        <v>Vyplň údaj</v>
      </c>
      <c r="G51" s="44"/>
      <c r="H51" s="44"/>
      <c r="I51" s="35" t="s">
        <v>37</v>
      </c>
      <c r="J51" s="40" t="str">
        <f>E22</f>
        <v xml:space="preserve"> </v>
      </c>
      <c r="K51" s="44"/>
      <c r="L51" s="13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</row>
    <row r="52" s="2" customFormat="1" ht="10.32" customHeight="1">
      <c r="A52" s="42"/>
      <c r="B52" s="43"/>
      <c r="C52" s="44"/>
      <c r="D52" s="44"/>
      <c r="E52" s="44"/>
      <c r="F52" s="44"/>
      <c r="G52" s="44"/>
      <c r="H52" s="44"/>
      <c r="I52" s="44"/>
      <c r="J52" s="44"/>
      <c r="K52" s="44"/>
      <c r="L52" s="13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</row>
    <row r="53" s="2" customFormat="1" ht="29.28" customHeight="1">
      <c r="A53" s="42"/>
      <c r="B53" s="43"/>
      <c r="C53" s="160" t="s">
        <v>84</v>
      </c>
      <c r="D53" s="161"/>
      <c r="E53" s="161"/>
      <c r="F53" s="161"/>
      <c r="G53" s="161"/>
      <c r="H53" s="161"/>
      <c r="I53" s="161"/>
      <c r="J53" s="162" t="s">
        <v>85</v>
      </c>
      <c r="K53" s="161"/>
      <c r="L53" s="13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</row>
    <row r="54" s="2" customFormat="1" ht="10.32" customHeight="1">
      <c r="A54" s="42"/>
      <c r="B54" s="43"/>
      <c r="C54" s="44"/>
      <c r="D54" s="44"/>
      <c r="E54" s="44"/>
      <c r="F54" s="44"/>
      <c r="G54" s="44"/>
      <c r="H54" s="44"/>
      <c r="I54" s="44"/>
      <c r="J54" s="44"/>
      <c r="K54" s="44"/>
      <c r="L54" s="13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</row>
    <row r="55" s="2" customFormat="1" ht="22.8" customHeight="1">
      <c r="A55" s="42"/>
      <c r="B55" s="43"/>
      <c r="C55" s="163" t="s">
        <v>72</v>
      </c>
      <c r="D55" s="44"/>
      <c r="E55" s="44"/>
      <c r="F55" s="44"/>
      <c r="G55" s="44"/>
      <c r="H55" s="44"/>
      <c r="I55" s="44"/>
      <c r="J55" s="106">
        <f>J102</f>
        <v>0</v>
      </c>
      <c r="K55" s="44"/>
      <c r="L55" s="13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U55" s="20" t="s">
        <v>86</v>
      </c>
    </row>
    <row r="56" s="9" customFormat="1" ht="24.96" customHeight="1">
      <c r="A56" s="9"/>
      <c r="B56" s="164"/>
      <c r="C56" s="165"/>
      <c r="D56" s="166" t="s">
        <v>87</v>
      </c>
      <c r="E56" s="167"/>
      <c r="F56" s="167"/>
      <c r="G56" s="167"/>
      <c r="H56" s="167"/>
      <c r="I56" s="167"/>
      <c r="J56" s="168">
        <f>J103</f>
        <v>0</v>
      </c>
      <c r="K56" s="165"/>
      <c r="L56" s="16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0"/>
      <c r="C57" s="171"/>
      <c r="D57" s="172" t="s">
        <v>88</v>
      </c>
      <c r="E57" s="173"/>
      <c r="F57" s="173"/>
      <c r="G57" s="173"/>
      <c r="H57" s="173"/>
      <c r="I57" s="173"/>
      <c r="J57" s="174">
        <f>J104</f>
        <v>0</v>
      </c>
      <c r="K57" s="171"/>
      <c r="L57" s="175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0"/>
      <c r="C58" s="171"/>
      <c r="D58" s="172" t="s">
        <v>89</v>
      </c>
      <c r="E58" s="173"/>
      <c r="F58" s="173"/>
      <c r="G58" s="173"/>
      <c r="H58" s="173"/>
      <c r="I58" s="173"/>
      <c r="J58" s="174">
        <f>J152</f>
        <v>0</v>
      </c>
      <c r="K58" s="171"/>
      <c r="L58" s="175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70"/>
      <c r="C59" s="171"/>
      <c r="D59" s="172" t="s">
        <v>90</v>
      </c>
      <c r="E59" s="173"/>
      <c r="F59" s="173"/>
      <c r="G59" s="173"/>
      <c r="H59" s="173"/>
      <c r="I59" s="173"/>
      <c r="J59" s="174">
        <f>J308</f>
        <v>0</v>
      </c>
      <c r="K59" s="171"/>
      <c r="L59" s="175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70"/>
      <c r="C60" s="171"/>
      <c r="D60" s="172" t="s">
        <v>91</v>
      </c>
      <c r="E60" s="173"/>
      <c r="F60" s="173"/>
      <c r="G60" s="173"/>
      <c r="H60" s="173"/>
      <c r="I60" s="173"/>
      <c r="J60" s="174">
        <f>J500</f>
        <v>0</v>
      </c>
      <c r="K60" s="171"/>
      <c r="L60" s="175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70"/>
      <c r="C61" s="171"/>
      <c r="D61" s="172" t="s">
        <v>92</v>
      </c>
      <c r="E61" s="173"/>
      <c r="F61" s="173"/>
      <c r="G61" s="173"/>
      <c r="H61" s="173"/>
      <c r="I61" s="173"/>
      <c r="J61" s="174">
        <f>J523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4"/>
      <c r="C62" s="165"/>
      <c r="D62" s="166" t="s">
        <v>93</v>
      </c>
      <c r="E62" s="167"/>
      <c r="F62" s="167"/>
      <c r="G62" s="167"/>
      <c r="H62" s="167"/>
      <c r="I62" s="167"/>
      <c r="J62" s="168">
        <f>J527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0"/>
      <c r="C63" s="171"/>
      <c r="D63" s="172" t="s">
        <v>94</v>
      </c>
      <c r="E63" s="173"/>
      <c r="F63" s="173"/>
      <c r="G63" s="173"/>
      <c r="H63" s="173"/>
      <c r="I63" s="173"/>
      <c r="J63" s="174">
        <f>J528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95</v>
      </c>
      <c r="E64" s="173"/>
      <c r="F64" s="173"/>
      <c r="G64" s="173"/>
      <c r="H64" s="173"/>
      <c r="I64" s="173"/>
      <c r="J64" s="174">
        <f>J566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96</v>
      </c>
      <c r="E65" s="173"/>
      <c r="F65" s="173"/>
      <c r="G65" s="173"/>
      <c r="H65" s="173"/>
      <c r="I65" s="173"/>
      <c r="J65" s="174">
        <f>J592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97</v>
      </c>
      <c r="E66" s="173"/>
      <c r="F66" s="173"/>
      <c r="G66" s="173"/>
      <c r="H66" s="173"/>
      <c r="I66" s="173"/>
      <c r="J66" s="174">
        <f>J641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98</v>
      </c>
      <c r="E67" s="173"/>
      <c r="F67" s="173"/>
      <c r="G67" s="173"/>
      <c r="H67" s="173"/>
      <c r="I67" s="173"/>
      <c r="J67" s="174">
        <f>J657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99</v>
      </c>
      <c r="E68" s="173"/>
      <c r="F68" s="173"/>
      <c r="G68" s="173"/>
      <c r="H68" s="173"/>
      <c r="I68" s="173"/>
      <c r="J68" s="174">
        <f>J662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100</v>
      </c>
      <c r="E69" s="173"/>
      <c r="F69" s="173"/>
      <c r="G69" s="173"/>
      <c r="H69" s="173"/>
      <c r="I69" s="173"/>
      <c r="J69" s="174">
        <f>J706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101</v>
      </c>
      <c r="E70" s="173"/>
      <c r="F70" s="173"/>
      <c r="G70" s="173"/>
      <c r="H70" s="173"/>
      <c r="I70" s="173"/>
      <c r="J70" s="174">
        <f>J847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102</v>
      </c>
      <c r="E71" s="173"/>
      <c r="F71" s="173"/>
      <c r="G71" s="173"/>
      <c r="H71" s="173"/>
      <c r="I71" s="173"/>
      <c r="J71" s="174">
        <f>J881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103</v>
      </c>
      <c r="E72" s="173"/>
      <c r="F72" s="173"/>
      <c r="G72" s="173"/>
      <c r="H72" s="173"/>
      <c r="I72" s="173"/>
      <c r="J72" s="174">
        <f>J919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104</v>
      </c>
      <c r="E73" s="173"/>
      <c r="F73" s="173"/>
      <c r="G73" s="173"/>
      <c r="H73" s="173"/>
      <c r="I73" s="173"/>
      <c r="J73" s="174">
        <f>J927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105</v>
      </c>
      <c r="E74" s="173"/>
      <c r="F74" s="173"/>
      <c r="G74" s="173"/>
      <c r="H74" s="173"/>
      <c r="I74" s="173"/>
      <c r="J74" s="174">
        <f>J950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106</v>
      </c>
      <c r="E75" s="173"/>
      <c r="F75" s="173"/>
      <c r="G75" s="173"/>
      <c r="H75" s="173"/>
      <c r="I75" s="173"/>
      <c r="J75" s="174">
        <f>J1062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107</v>
      </c>
      <c r="E76" s="173"/>
      <c r="F76" s="173"/>
      <c r="G76" s="173"/>
      <c r="H76" s="173"/>
      <c r="I76" s="173"/>
      <c r="J76" s="174">
        <f>J1103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108</v>
      </c>
      <c r="E77" s="173"/>
      <c r="F77" s="173"/>
      <c r="G77" s="173"/>
      <c r="H77" s="173"/>
      <c r="I77" s="173"/>
      <c r="J77" s="174">
        <f>J1136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64"/>
      <c r="C78" s="165"/>
      <c r="D78" s="166" t="s">
        <v>109</v>
      </c>
      <c r="E78" s="167"/>
      <c r="F78" s="167"/>
      <c r="G78" s="167"/>
      <c r="H78" s="167"/>
      <c r="I78" s="167"/>
      <c r="J78" s="168">
        <f>J1236</f>
        <v>0</v>
      </c>
      <c r="K78" s="165"/>
      <c r="L78" s="16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70"/>
      <c r="C79" s="171"/>
      <c r="D79" s="172" t="s">
        <v>110</v>
      </c>
      <c r="E79" s="173"/>
      <c r="F79" s="173"/>
      <c r="G79" s="173"/>
      <c r="H79" s="173"/>
      <c r="I79" s="173"/>
      <c r="J79" s="174">
        <f>J1237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64"/>
      <c r="C80" s="165"/>
      <c r="D80" s="166" t="s">
        <v>111</v>
      </c>
      <c r="E80" s="167"/>
      <c r="F80" s="167"/>
      <c r="G80" s="167"/>
      <c r="H80" s="167"/>
      <c r="I80" s="167"/>
      <c r="J80" s="168">
        <f>J1296</f>
        <v>0</v>
      </c>
      <c r="K80" s="165"/>
      <c r="L80" s="16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64"/>
      <c r="C81" s="165"/>
      <c r="D81" s="166" t="s">
        <v>112</v>
      </c>
      <c r="E81" s="167"/>
      <c r="F81" s="167"/>
      <c r="G81" s="167"/>
      <c r="H81" s="167"/>
      <c r="I81" s="167"/>
      <c r="J81" s="168">
        <f>J1303</f>
        <v>0</v>
      </c>
      <c r="K81" s="165"/>
      <c r="L81" s="16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10" customFormat="1" ht="19.92" customHeight="1">
      <c r="A82" s="10"/>
      <c r="B82" s="170"/>
      <c r="C82" s="171"/>
      <c r="D82" s="172" t="s">
        <v>113</v>
      </c>
      <c r="E82" s="173"/>
      <c r="F82" s="173"/>
      <c r="G82" s="173"/>
      <c r="H82" s="173"/>
      <c r="I82" s="173"/>
      <c r="J82" s="174">
        <f>J1304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0"/>
      <c r="C83" s="171"/>
      <c r="D83" s="172" t="s">
        <v>114</v>
      </c>
      <c r="E83" s="173"/>
      <c r="F83" s="173"/>
      <c r="G83" s="173"/>
      <c r="H83" s="173"/>
      <c r="I83" s="173"/>
      <c r="J83" s="174">
        <f>J1308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0"/>
      <c r="C84" s="171"/>
      <c r="D84" s="172" t="s">
        <v>115</v>
      </c>
      <c r="E84" s="173"/>
      <c r="F84" s="173"/>
      <c r="G84" s="173"/>
      <c r="H84" s="173"/>
      <c r="I84" s="173"/>
      <c r="J84" s="174">
        <f>J1312</f>
        <v>0</v>
      </c>
      <c r="K84" s="171"/>
      <c r="L84" s="175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42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13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</row>
    <row r="86" s="2" customFormat="1" ht="6.96" customHeight="1">
      <c r="A86" s="42"/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13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90" s="2" customFormat="1" ht="6.96" customHeight="1">
      <c r="A90" s="42"/>
      <c r="B90" s="65"/>
      <c r="C90" s="66"/>
      <c r="D90" s="66"/>
      <c r="E90" s="66"/>
      <c r="F90" s="66"/>
      <c r="G90" s="66"/>
      <c r="H90" s="66"/>
      <c r="I90" s="66"/>
      <c r="J90" s="66"/>
      <c r="K90" s="66"/>
      <c r="L90" s="13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24.96" customHeight="1">
      <c r="A91" s="42"/>
      <c r="B91" s="43"/>
      <c r="C91" s="26" t="s">
        <v>116</v>
      </c>
      <c r="D91" s="44"/>
      <c r="E91" s="44"/>
      <c r="F91" s="44"/>
      <c r="G91" s="44"/>
      <c r="H91" s="44"/>
      <c r="I91" s="44"/>
      <c r="J91" s="44"/>
      <c r="K91" s="44"/>
      <c r="L91" s="13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6.96" customHeight="1">
      <c r="A92" s="42"/>
      <c r="B92" s="43"/>
      <c r="C92" s="44"/>
      <c r="D92" s="44"/>
      <c r="E92" s="44"/>
      <c r="F92" s="44"/>
      <c r="G92" s="44"/>
      <c r="H92" s="44"/>
      <c r="I92" s="44"/>
      <c r="J92" s="44"/>
      <c r="K92" s="44"/>
      <c r="L92" s="13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12" customHeight="1">
      <c r="A93" s="42"/>
      <c r="B93" s="43"/>
      <c r="C93" s="35" t="s">
        <v>16</v>
      </c>
      <c r="D93" s="44"/>
      <c r="E93" s="44"/>
      <c r="F93" s="44"/>
      <c r="G93" s="44"/>
      <c r="H93" s="44"/>
      <c r="I93" s="44"/>
      <c r="J93" s="44"/>
      <c r="K93" s="44"/>
      <c r="L93" s="13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30" customHeight="1">
      <c r="A94" s="42"/>
      <c r="B94" s="43"/>
      <c r="C94" s="44"/>
      <c r="D94" s="44"/>
      <c r="E94" s="73" t="str">
        <f>E7</f>
        <v>Stavební úpravy objektu ZŠ a MŠ Radlická - zvýšení počtu učeben - II etapa</v>
      </c>
      <c r="F94" s="44"/>
      <c r="G94" s="44"/>
      <c r="H94" s="44"/>
      <c r="I94" s="44"/>
      <c r="J94" s="44"/>
      <c r="K94" s="44"/>
      <c r="L94" s="13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6.96" customHeight="1">
      <c r="A95" s="42"/>
      <c r="B95" s="43"/>
      <c r="C95" s="44"/>
      <c r="D95" s="44"/>
      <c r="E95" s="44"/>
      <c r="F95" s="44"/>
      <c r="G95" s="44"/>
      <c r="H95" s="44"/>
      <c r="I95" s="44"/>
      <c r="J95" s="44"/>
      <c r="K95" s="44"/>
      <c r="L95" s="13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12" customHeight="1">
      <c r="A96" s="42"/>
      <c r="B96" s="43"/>
      <c r="C96" s="35" t="s">
        <v>22</v>
      </c>
      <c r="D96" s="44"/>
      <c r="E96" s="44"/>
      <c r="F96" s="30" t="str">
        <f>F10</f>
        <v>Praha 5, Radlická 115/140</v>
      </c>
      <c r="G96" s="44"/>
      <c r="H96" s="44"/>
      <c r="I96" s="35" t="s">
        <v>24</v>
      </c>
      <c r="J96" s="76" t="str">
        <f>IF(J10="","",J10)</f>
        <v>27. 1. 2025</v>
      </c>
      <c r="K96" s="44"/>
      <c r="L96" s="13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6.96" customHeight="1">
      <c r="A97" s="42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13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</row>
    <row r="98" s="2" customFormat="1" ht="15.15" customHeight="1">
      <c r="A98" s="42"/>
      <c r="B98" s="43"/>
      <c r="C98" s="35" t="s">
        <v>28</v>
      </c>
      <c r="D98" s="44"/>
      <c r="E98" s="44"/>
      <c r="F98" s="30" t="str">
        <f>E13</f>
        <v>MČ Praha 5, nám. 14. října 4, Praha 5</v>
      </c>
      <c r="G98" s="44"/>
      <c r="H98" s="44"/>
      <c r="I98" s="35" t="s">
        <v>34</v>
      </c>
      <c r="J98" s="40" t="str">
        <f>E19</f>
        <v xml:space="preserve"> </v>
      </c>
      <c r="K98" s="44"/>
      <c r="L98" s="13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</row>
    <row r="99" s="2" customFormat="1" ht="15.15" customHeight="1">
      <c r="A99" s="42"/>
      <c r="B99" s="43"/>
      <c r="C99" s="35" t="s">
        <v>32</v>
      </c>
      <c r="D99" s="44"/>
      <c r="E99" s="44"/>
      <c r="F99" s="30" t="str">
        <f>IF(E16="","",E16)</f>
        <v>Vyplň údaj</v>
      </c>
      <c r="G99" s="44"/>
      <c r="H99" s="44"/>
      <c r="I99" s="35" t="s">
        <v>37</v>
      </c>
      <c r="J99" s="40" t="str">
        <f>E22</f>
        <v xml:space="preserve"> </v>
      </c>
      <c r="K99" s="44"/>
      <c r="L99" s="13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</row>
    <row r="100" s="2" customFormat="1" ht="10.32" customHeight="1">
      <c r="A100" s="42"/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13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</row>
    <row r="101" s="11" customFormat="1" ht="29.28" customHeight="1">
      <c r="A101" s="176"/>
      <c r="B101" s="177"/>
      <c r="C101" s="178" t="s">
        <v>117</v>
      </c>
      <c r="D101" s="179" t="s">
        <v>59</v>
      </c>
      <c r="E101" s="179" t="s">
        <v>55</v>
      </c>
      <c r="F101" s="179" t="s">
        <v>56</v>
      </c>
      <c r="G101" s="179" t="s">
        <v>118</v>
      </c>
      <c r="H101" s="179" t="s">
        <v>119</v>
      </c>
      <c r="I101" s="179" t="s">
        <v>120</v>
      </c>
      <c r="J101" s="179" t="s">
        <v>85</v>
      </c>
      <c r="K101" s="180" t="s">
        <v>121</v>
      </c>
      <c r="L101" s="181"/>
      <c r="M101" s="96" t="s">
        <v>21</v>
      </c>
      <c r="N101" s="97" t="s">
        <v>44</v>
      </c>
      <c r="O101" s="97" t="s">
        <v>122</v>
      </c>
      <c r="P101" s="97" t="s">
        <v>123</v>
      </c>
      <c r="Q101" s="97" t="s">
        <v>124</v>
      </c>
      <c r="R101" s="97" t="s">
        <v>125</v>
      </c>
      <c r="S101" s="97" t="s">
        <v>126</v>
      </c>
      <c r="T101" s="98" t="s">
        <v>127</v>
      </c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</row>
    <row r="102" s="2" customFormat="1" ht="22.8" customHeight="1">
      <c r="A102" s="42"/>
      <c r="B102" s="43"/>
      <c r="C102" s="103" t="s">
        <v>128</v>
      </c>
      <c r="D102" s="44"/>
      <c r="E102" s="44"/>
      <c r="F102" s="44"/>
      <c r="G102" s="44"/>
      <c r="H102" s="44"/>
      <c r="I102" s="44"/>
      <c r="J102" s="182">
        <f>BK102</f>
        <v>0</v>
      </c>
      <c r="K102" s="44"/>
      <c r="L102" s="48"/>
      <c r="M102" s="99"/>
      <c r="N102" s="183"/>
      <c r="O102" s="100"/>
      <c r="P102" s="184">
        <f>P103+P527+P1236+P1296+P1303</f>
        <v>0</v>
      </c>
      <c r="Q102" s="100"/>
      <c r="R102" s="184">
        <f>R103+R527+R1236+R1296+R1303</f>
        <v>13.25872335</v>
      </c>
      <c r="S102" s="100"/>
      <c r="T102" s="185">
        <f>T103+T527+T1236+T1296+T1303</f>
        <v>15.03427718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T102" s="20" t="s">
        <v>73</v>
      </c>
      <c r="AU102" s="20" t="s">
        <v>86</v>
      </c>
      <c r="BK102" s="186">
        <f>BK103+BK527+BK1236+BK1296+BK1303</f>
        <v>0</v>
      </c>
    </row>
    <row r="103" s="12" customFormat="1" ht="25.92" customHeight="1">
      <c r="A103" s="12"/>
      <c r="B103" s="187"/>
      <c r="C103" s="188"/>
      <c r="D103" s="189" t="s">
        <v>73</v>
      </c>
      <c r="E103" s="190" t="s">
        <v>129</v>
      </c>
      <c r="F103" s="190" t="s">
        <v>130</v>
      </c>
      <c r="G103" s="188"/>
      <c r="H103" s="188"/>
      <c r="I103" s="191"/>
      <c r="J103" s="192">
        <f>BK103</f>
        <v>0</v>
      </c>
      <c r="K103" s="188"/>
      <c r="L103" s="193"/>
      <c r="M103" s="194"/>
      <c r="N103" s="195"/>
      <c r="O103" s="195"/>
      <c r="P103" s="196">
        <f>P104+P152+P308+P500+P523</f>
        <v>0</v>
      </c>
      <c r="Q103" s="195"/>
      <c r="R103" s="196">
        <f>R104+R152+R308+R500+R523</f>
        <v>5.9657933299999995</v>
      </c>
      <c r="S103" s="195"/>
      <c r="T103" s="197">
        <f>T104+T152+T308+T500+T523</f>
        <v>13.07184088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8" t="s">
        <v>79</v>
      </c>
      <c r="AT103" s="199" t="s">
        <v>73</v>
      </c>
      <c r="AU103" s="199" t="s">
        <v>74</v>
      </c>
      <c r="AY103" s="198" t="s">
        <v>131</v>
      </c>
      <c r="BK103" s="200">
        <f>BK104+BK152+BK308+BK500+BK523</f>
        <v>0</v>
      </c>
    </row>
    <row r="104" s="12" customFormat="1" ht="22.8" customHeight="1">
      <c r="A104" s="12"/>
      <c r="B104" s="187"/>
      <c r="C104" s="188"/>
      <c r="D104" s="189" t="s">
        <v>73</v>
      </c>
      <c r="E104" s="201" t="s">
        <v>132</v>
      </c>
      <c r="F104" s="201" t="s">
        <v>133</v>
      </c>
      <c r="G104" s="188"/>
      <c r="H104" s="188"/>
      <c r="I104" s="191"/>
      <c r="J104" s="202">
        <f>BK104</f>
        <v>0</v>
      </c>
      <c r="K104" s="188"/>
      <c r="L104" s="193"/>
      <c r="M104" s="194"/>
      <c r="N104" s="195"/>
      <c r="O104" s="195"/>
      <c r="P104" s="196">
        <f>SUM(P105:P151)</f>
        <v>0</v>
      </c>
      <c r="Q104" s="195"/>
      <c r="R104" s="196">
        <f>SUM(R105:R151)</f>
        <v>2.5815700800000001</v>
      </c>
      <c r="S104" s="195"/>
      <c r="T104" s="197">
        <f>SUM(T105:T151)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8" t="s">
        <v>79</v>
      </c>
      <c r="AT104" s="199" t="s">
        <v>73</v>
      </c>
      <c r="AU104" s="199" t="s">
        <v>79</v>
      </c>
      <c r="AY104" s="198" t="s">
        <v>131</v>
      </c>
      <c r="BK104" s="200">
        <f>SUM(BK105:BK151)</f>
        <v>0</v>
      </c>
    </row>
    <row r="105" s="2" customFormat="1" ht="37.8" customHeight="1">
      <c r="A105" s="42"/>
      <c r="B105" s="43"/>
      <c r="C105" s="203" t="s">
        <v>79</v>
      </c>
      <c r="D105" s="203" t="s">
        <v>134</v>
      </c>
      <c r="E105" s="204" t="s">
        <v>135</v>
      </c>
      <c r="F105" s="205" t="s">
        <v>136</v>
      </c>
      <c r="G105" s="206" t="s">
        <v>137</v>
      </c>
      <c r="H105" s="207">
        <v>1</v>
      </c>
      <c r="I105" s="208"/>
      <c r="J105" s="209">
        <f>ROUND(I105*H105,2)</f>
        <v>0</v>
      </c>
      <c r="K105" s="205" t="s">
        <v>138</v>
      </c>
      <c r="L105" s="48"/>
      <c r="M105" s="210" t="s">
        <v>21</v>
      </c>
      <c r="N105" s="211" t="s">
        <v>45</v>
      </c>
      <c r="O105" s="88"/>
      <c r="P105" s="212">
        <f>O105*H105</f>
        <v>0</v>
      </c>
      <c r="Q105" s="212">
        <v>0.32623000000000002</v>
      </c>
      <c r="R105" s="212">
        <f>Q105*H105</f>
        <v>0.32623000000000002</v>
      </c>
      <c r="S105" s="212">
        <v>0</v>
      </c>
      <c r="T105" s="213">
        <f>S105*H105</f>
        <v>0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R105" s="214" t="s">
        <v>139</v>
      </c>
      <c r="AT105" s="214" t="s">
        <v>134</v>
      </c>
      <c r="AU105" s="214" t="s">
        <v>81</v>
      </c>
      <c r="AY105" s="20" t="s">
        <v>131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20" t="s">
        <v>79</v>
      </c>
      <c r="BK105" s="215">
        <f>ROUND(I105*H105,2)</f>
        <v>0</v>
      </c>
      <c r="BL105" s="20" t="s">
        <v>139</v>
      </c>
      <c r="BM105" s="214" t="s">
        <v>140</v>
      </c>
    </row>
    <row r="106" s="2" customFormat="1">
      <c r="A106" s="42"/>
      <c r="B106" s="43"/>
      <c r="C106" s="44"/>
      <c r="D106" s="216" t="s">
        <v>141</v>
      </c>
      <c r="E106" s="44"/>
      <c r="F106" s="217" t="s">
        <v>142</v>
      </c>
      <c r="G106" s="44"/>
      <c r="H106" s="44"/>
      <c r="I106" s="218"/>
      <c r="J106" s="44"/>
      <c r="K106" s="44"/>
      <c r="L106" s="48"/>
      <c r="M106" s="219"/>
      <c r="N106" s="220"/>
      <c r="O106" s="88"/>
      <c r="P106" s="88"/>
      <c r="Q106" s="88"/>
      <c r="R106" s="88"/>
      <c r="S106" s="88"/>
      <c r="T106" s="89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T106" s="20" t="s">
        <v>141</v>
      </c>
      <c r="AU106" s="20" t="s">
        <v>81</v>
      </c>
    </row>
    <row r="107" s="2" customFormat="1">
      <c r="A107" s="42"/>
      <c r="B107" s="43"/>
      <c r="C107" s="44"/>
      <c r="D107" s="221" t="s">
        <v>143</v>
      </c>
      <c r="E107" s="44"/>
      <c r="F107" s="222" t="s">
        <v>144</v>
      </c>
      <c r="G107" s="44"/>
      <c r="H107" s="44"/>
      <c r="I107" s="218"/>
      <c r="J107" s="44"/>
      <c r="K107" s="44"/>
      <c r="L107" s="48"/>
      <c r="M107" s="219"/>
      <c r="N107" s="220"/>
      <c r="O107" s="88"/>
      <c r="P107" s="88"/>
      <c r="Q107" s="88"/>
      <c r="R107" s="88"/>
      <c r="S107" s="88"/>
      <c r="T107" s="89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T107" s="20" t="s">
        <v>143</v>
      </c>
      <c r="AU107" s="20" t="s">
        <v>81</v>
      </c>
    </row>
    <row r="108" s="13" customFormat="1">
      <c r="A108" s="13"/>
      <c r="B108" s="223"/>
      <c r="C108" s="224"/>
      <c r="D108" s="216" t="s">
        <v>145</v>
      </c>
      <c r="E108" s="225" t="s">
        <v>21</v>
      </c>
      <c r="F108" s="226" t="s">
        <v>146</v>
      </c>
      <c r="G108" s="224"/>
      <c r="H108" s="227">
        <v>1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145</v>
      </c>
      <c r="AU108" s="233" t="s">
        <v>81</v>
      </c>
      <c r="AV108" s="13" t="s">
        <v>81</v>
      </c>
      <c r="AW108" s="13" t="s">
        <v>36</v>
      </c>
      <c r="AX108" s="13" t="s">
        <v>79</v>
      </c>
      <c r="AY108" s="233" t="s">
        <v>131</v>
      </c>
    </row>
    <row r="109" s="2" customFormat="1" ht="37.8" customHeight="1">
      <c r="A109" s="42"/>
      <c r="B109" s="43"/>
      <c r="C109" s="203" t="s">
        <v>81</v>
      </c>
      <c r="D109" s="203" t="s">
        <v>134</v>
      </c>
      <c r="E109" s="204" t="s">
        <v>147</v>
      </c>
      <c r="F109" s="205" t="s">
        <v>148</v>
      </c>
      <c r="G109" s="206" t="s">
        <v>149</v>
      </c>
      <c r="H109" s="207">
        <v>0.73899999999999999</v>
      </c>
      <c r="I109" s="208"/>
      <c r="J109" s="209">
        <f>ROUND(I109*H109,2)</f>
        <v>0</v>
      </c>
      <c r="K109" s="205" t="s">
        <v>21</v>
      </c>
      <c r="L109" s="48"/>
      <c r="M109" s="210" t="s">
        <v>21</v>
      </c>
      <c r="N109" s="211" t="s">
        <v>45</v>
      </c>
      <c r="O109" s="88"/>
      <c r="P109" s="212">
        <f>O109*H109</f>
        <v>0</v>
      </c>
      <c r="Q109" s="212">
        <v>0.58179999999999998</v>
      </c>
      <c r="R109" s="212">
        <f>Q109*H109</f>
        <v>0.4299502</v>
      </c>
      <c r="S109" s="212">
        <v>0</v>
      </c>
      <c r="T109" s="213">
        <f>S109*H109</f>
        <v>0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R109" s="214" t="s">
        <v>139</v>
      </c>
      <c r="AT109" s="214" t="s">
        <v>134</v>
      </c>
      <c r="AU109" s="214" t="s">
        <v>81</v>
      </c>
      <c r="AY109" s="20" t="s">
        <v>131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0" t="s">
        <v>79</v>
      </c>
      <c r="BK109" s="215">
        <f>ROUND(I109*H109,2)</f>
        <v>0</v>
      </c>
      <c r="BL109" s="20" t="s">
        <v>139</v>
      </c>
      <c r="BM109" s="214" t="s">
        <v>150</v>
      </c>
    </row>
    <row r="110" s="2" customFormat="1">
      <c r="A110" s="42"/>
      <c r="B110" s="43"/>
      <c r="C110" s="44"/>
      <c r="D110" s="216" t="s">
        <v>141</v>
      </c>
      <c r="E110" s="44"/>
      <c r="F110" s="217" t="s">
        <v>151</v>
      </c>
      <c r="G110" s="44"/>
      <c r="H110" s="44"/>
      <c r="I110" s="218"/>
      <c r="J110" s="44"/>
      <c r="K110" s="44"/>
      <c r="L110" s="48"/>
      <c r="M110" s="219"/>
      <c r="N110" s="220"/>
      <c r="O110" s="88"/>
      <c r="P110" s="88"/>
      <c r="Q110" s="88"/>
      <c r="R110" s="88"/>
      <c r="S110" s="88"/>
      <c r="T110" s="89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T110" s="20" t="s">
        <v>141</v>
      </c>
      <c r="AU110" s="20" t="s">
        <v>81</v>
      </c>
    </row>
    <row r="111" s="14" customFormat="1">
      <c r="A111" s="14"/>
      <c r="B111" s="234"/>
      <c r="C111" s="235"/>
      <c r="D111" s="216" t="s">
        <v>145</v>
      </c>
      <c r="E111" s="236" t="s">
        <v>21</v>
      </c>
      <c r="F111" s="237" t="s">
        <v>152</v>
      </c>
      <c r="G111" s="235"/>
      <c r="H111" s="236" t="s">
        <v>21</v>
      </c>
      <c r="I111" s="238"/>
      <c r="J111" s="235"/>
      <c r="K111" s="235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145</v>
      </c>
      <c r="AU111" s="243" t="s">
        <v>81</v>
      </c>
      <c r="AV111" s="14" t="s">
        <v>79</v>
      </c>
      <c r="AW111" s="14" t="s">
        <v>36</v>
      </c>
      <c r="AX111" s="14" t="s">
        <v>74</v>
      </c>
      <c r="AY111" s="243" t="s">
        <v>131</v>
      </c>
    </row>
    <row r="112" s="13" customFormat="1">
      <c r="A112" s="13"/>
      <c r="B112" s="223"/>
      <c r="C112" s="224"/>
      <c r="D112" s="216" t="s">
        <v>145</v>
      </c>
      <c r="E112" s="225" t="s">
        <v>21</v>
      </c>
      <c r="F112" s="226" t="s">
        <v>153</v>
      </c>
      <c r="G112" s="224"/>
      <c r="H112" s="227">
        <v>0.73899999999999999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145</v>
      </c>
      <c r="AU112" s="233" t="s">
        <v>81</v>
      </c>
      <c r="AV112" s="13" t="s">
        <v>81</v>
      </c>
      <c r="AW112" s="13" t="s">
        <v>36</v>
      </c>
      <c r="AX112" s="13" t="s">
        <v>79</v>
      </c>
      <c r="AY112" s="233" t="s">
        <v>131</v>
      </c>
    </row>
    <row r="113" s="2" customFormat="1" ht="37.8" customHeight="1">
      <c r="A113" s="42"/>
      <c r="B113" s="43"/>
      <c r="C113" s="203" t="s">
        <v>132</v>
      </c>
      <c r="D113" s="203" t="s">
        <v>134</v>
      </c>
      <c r="E113" s="204" t="s">
        <v>154</v>
      </c>
      <c r="F113" s="205" t="s">
        <v>155</v>
      </c>
      <c r="G113" s="206" t="s">
        <v>149</v>
      </c>
      <c r="H113" s="207">
        <v>0.69999999999999996</v>
      </c>
      <c r="I113" s="208"/>
      <c r="J113" s="209">
        <f>ROUND(I113*H113,2)</f>
        <v>0</v>
      </c>
      <c r="K113" s="205" t="s">
        <v>21</v>
      </c>
      <c r="L113" s="48"/>
      <c r="M113" s="210" t="s">
        <v>21</v>
      </c>
      <c r="N113" s="211" t="s">
        <v>45</v>
      </c>
      <c r="O113" s="88"/>
      <c r="P113" s="212">
        <f>O113*H113</f>
        <v>0</v>
      </c>
      <c r="Q113" s="212">
        <v>0.746</v>
      </c>
      <c r="R113" s="212">
        <f>Q113*H113</f>
        <v>0.5222</v>
      </c>
      <c r="S113" s="212">
        <v>0</v>
      </c>
      <c r="T113" s="213">
        <f>S113*H113</f>
        <v>0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R113" s="214" t="s">
        <v>139</v>
      </c>
      <c r="AT113" s="214" t="s">
        <v>134</v>
      </c>
      <c r="AU113" s="214" t="s">
        <v>81</v>
      </c>
      <c r="AY113" s="20" t="s">
        <v>131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0" t="s">
        <v>79</v>
      </c>
      <c r="BK113" s="215">
        <f>ROUND(I113*H113,2)</f>
        <v>0</v>
      </c>
      <c r="BL113" s="20" t="s">
        <v>139</v>
      </c>
      <c r="BM113" s="214" t="s">
        <v>156</v>
      </c>
    </row>
    <row r="114" s="2" customFormat="1">
      <c r="A114" s="42"/>
      <c r="B114" s="43"/>
      <c r="C114" s="44"/>
      <c r="D114" s="216" t="s">
        <v>141</v>
      </c>
      <c r="E114" s="44"/>
      <c r="F114" s="217" t="s">
        <v>157</v>
      </c>
      <c r="G114" s="44"/>
      <c r="H114" s="44"/>
      <c r="I114" s="218"/>
      <c r="J114" s="44"/>
      <c r="K114" s="44"/>
      <c r="L114" s="48"/>
      <c r="M114" s="219"/>
      <c r="N114" s="220"/>
      <c r="O114" s="88"/>
      <c r="P114" s="88"/>
      <c r="Q114" s="88"/>
      <c r="R114" s="88"/>
      <c r="S114" s="88"/>
      <c r="T114" s="89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T114" s="20" t="s">
        <v>141</v>
      </c>
      <c r="AU114" s="20" t="s">
        <v>81</v>
      </c>
    </row>
    <row r="115" s="13" customFormat="1">
      <c r="A115" s="13"/>
      <c r="B115" s="223"/>
      <c r="C115" s="224"/>
      <c r="D115" s="216" t="s">
        <v>145</v>
      </c>
      <c r="E115" s="225" t="s">
        <v>21</v>
      </c>
      <c r="F115" s="226" t="s">
        <v>158</v>
      </c>
      <c r="G115" s="224"/>
      <c r="H115" s="227">
        <v>0.69999999999999996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145</v>
      </c>
      <c r="AU115" s="233" t="s">
        <v>81</v>
      </c>
      <c r="AV115" s="13" t="s">
        <v>81</v>
      </c>
      <c r="AW115" s="13" t="s">
        <v>36</v>
      </c>
      <c r="AX115" s="13" t="s">
        <v>79</v>
      </c>
      <c r="AY115" s="233" t="s">
        <v>131</v>
      </c>
    </row>
    <row r="116" s="2" customFormat="1" ht="33" customHeight="1">
      <c r="A116" s="42"/>
      <c r="B116" s="43"/>
      <c r="C116" s="203" t="s">
        <v>139</v>
      </c>
      <c r="D116" s="203" t="s">
        <v>134</v>
      </c>
      <c r="E116" s="204" t="s">
        <v>159</v>
      </c>
      <c r="F116" s="205" t="s">
        <v>160</v>
      </c>
      <c r="G116" s="206" t="s">
        <v>137</v>
      </c>
      <c r="H116" s="207">
        <v>2</v>
      </c>
      <c r="I116" s="208"/>
      <c r="J116" s="209">
        <f>ROUND(I116*H116,2)</f>
        <v>0</v>
      </c>
      <c r="K116" s="205" t="s">
        <v>138</v>
      </c>
      <c r="L116" s="48"/>
      <c r="M116" s="210" t="s">
        <v>21</v>
      </c>
      <c r="N116" s="211" t="s">
        <v>45</v>
      </c>
      <c r="O116" s="88"/>
      <c r="P116" s="212">
        <f>O116*H116</f>
        <v>0</v>
      </c>
      <c r="Q116" s="212">
        <v>0.026550000000000001</v>
      </c>
      <c r="R116" s="212">
        <f>Q116*H116</f>
        <v>0.053100000000000001</v>
      </c>
      <c r="S116" s="212">
        <v>0</v>
      </c>
      <c r="T116" s="213">
        <f>S116*H116</f>
        <v>0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R116" s="214" t="s">
        <v>139</v>
      </c>
      <c r="AT116" s="214" t="s">
        <v>134</v>
      </c>
      <c r="AU116" s="214" t="s">
        <v>81</v>
      </c>
      <c r="AY116" s="20" t="s">
        <v>131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20" t="s">
        <v>79</v>
      </c>
      <c r="BK116" s="215">
        <f>ROUND(I116*H116,2)</f>
        <v>0</v>
      </c>
      <c r="BL116" s="20" t="s">
        <v>139</v>
      </c>
      <c r="BM116" s="214" t="s">
        <v>161</v>
      </c>
    </row>
    <row r="117" s="2" customFormat="1">
      <c r="A117" s="42"/>
      <c r="B117" s="43"/>
      <c r="C117" s="44"/>
      <c r="D117" s="216" t="s">
        <v>141</v>
      </c>
      <c r="E117" s="44"/>
      <c r="F117" s="217" t="s">
        <v>162</v>
      </c>
      <c r="G117" s="44"/>
      <c r="H117" s="44"/>
      <c r="I117" s="218"/>
      <c r="J117" s="44"/>
      <c r="K117" s="44"/>
      <c r="L117" s="48"/>
      <c r="M117" s="219"/>
      <c r="N117" s="220"/>
      <c r="O117" s="88"/>
      <c r="P117" s="88"/>
      <c r="Q117" s="88"/>
      <c r="R117" s="88"/>
      <c r="S117" s="88"/>
      <c r="T117" s="89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T117" s="20" t="s">
        <v>141</v>
      </c>
      <c r="AU117" s="20" t="s">
        <v>81</v>
      </c>
    </row>
    <row r="118" s="2" customFormat="1">
      <c r="A118" s="42"/>
      <c r="B118" s="43"/>
      <c r="C118" s="44"/>
      <c r="D118" s="221" t="s">
        <v>143</v>
      </c>
      <c r="E118" s="44"/>
      <c r="F118" s="222" t="s">
        <v>163</v>
      </c>
      <c r="G118" s="44"/>
      <c r="H118" s="44"/>
      <c r="I118" s="218"/>
      <c r="J118" s="44"/>
      <c r="K118" s="44"/>
      <c r="L118" s="48"/>
      <c r="M118" s="219"/>
      <c r="N118" s="220"/>
      <c r="O118" s="88"/>
      <c r="P118" s="88"/>
      <c r="Q118" s="88"/>
      <c r="R118" s="88"/>
      <c r="S118" s="88"/>
      <c r="T118" s="89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T118" s="20" t="s">
        <v>143</v>
      </c>
      <c r="AU118" s="20" t="s">
        <v>81</v>
      </c>
    </row>
    <row r="119" s="13" customFormat="1">
      <c r="A119" s="13"/>
      <c r="B119" s="223"/>
      <c r="C119" s="224"/>
      <c r="D119" s="216" t="s">
        <v>145</v>
      </c>
      <c r="E119" s="225" t="s">
        <v>21</v>
      </c>
      <c r="F119" s="226" t="s">
        <v>164</v>
      </c>
      <c r="G119" s="224"/>
      <c r="H119" s="227">
        <v>1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145</v>
      </c>
      <c r="AU119" s="233" t="s">
        <v>81</v>
      </c>
      <c r="AV119" s="13" t="s">
        <v>81</v>
      </c>
      <c r="AW119" s="13" t="s">
        <v>36</v>
      </c>
      <c r="AX119" s="13" t="s">
        <v>74</v>
      </c>
      <c r="AY119" s="233" t="s">
        <v>131</v>
      </c>
    </row>
    <row r="120" s="13" customFormat="1">
      <c r="A120" s="13"/>
      <c r="B120" s="223"/>
      <c r="C120" s="224"/>
      <c r="D120" s="216" t="s">
        <v>145</v>
      </c>
      <c r="E120" s="225" t="s">
        <v>21</v>
      </c>
      <c r="F120" s="226" t="s">
        <v>165</v>
      </c>
      <c r="G120" s="224"/>
      <c r="H120" s="227">
        <v>1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145</v>
      </c>
      <c r="AU120" s="233" t="s">
        <v>81</v>
      </c>
      <c r="AV120" s="13" t="s">
        <v>81</v>
      </c>
      <c r="AW120" s="13" t="s">
        <v>36</v>
      </c>
      <c r="AX120" s="13" t="s">
        <v>74</v>
      </c>
      <c r="AY120" s="233" t="s">
        <v>131</v>
      </c>
    </row>
    <row r="121" s="15" customFormat="1">
      <c r="A121" s="15"/>
      <c r="B121" s="244"/>
      <c r="C121" s="245"/>
      <c r="D121" s="216" t="s">
        <v>145</v>
      </c>
      <c r="E121" s="246" t="s">
        <v>21</v>
      </c>
      <c r="F121" s="247" t="s">
        <v>166</v>
      </c>
      <c r="G121" s="245"/>
      <c r="H121" s="248">
        <v>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4" t="s">
        <v>145</v>
      </c>
      <c r="AU121" s="254" t="s">
        <v>81</v>
      </c>
      <c r="AV121" s="15" t="s">
        <v>139</v>
      </c>
      <c r="AW121" s="15" t="s">
        <v>36</v>
      </c>
      <c r="AX121" s="15" t="s">
        <v>79</v>
      </c>
      <c r="AY121" s="254" t="s">
        <v>131</v>
      </c>
    </row>
    <row r="122" s="2" customFormat="1" ht="24.15" customHeight="1">
      <c r="A122" s="42"/>
      <c r="B122" s="43"/>
      <c r="C122" s="203" t="s">
        <v>167</v>
      </c>
      <c r="D122" s="203" t="s">
        <v>134</v>
      </c>
      <c r="E122" s="204" t="s">
        <v>168</v>
      </c>
      <c r="F122" s="205" t="s">
        <v>169</v>
      </c>
      <c r="G122" s="206" t="s">
        <v>170</v>
      </c>
      <c r="H122" s="207">
        <v>0.01</v>
      </c>
      <c r="I122" s="208"/>
      <c r="J122" s="209">
        <f>ROUND(I122*H122,2)</f>
        <v>0</v>
      </c>
      <c r="K122" s="205" t="s">
        <v>138</v>
      </c>
      <c r="L122" s="48"/>
      <c r="M122" s="210" t="s">
        <v>21</v>
      </c>
      <c r="N122" s="211" t="s">
        <v>45</v>
      </c>
      <c r="O122" s="88"/>
      <c r="P122" s="212">
        <f>O122*H122</f>
        <v>0</v>
      </c>
      <c r="Q122" s="212">
        <v>1.0900000000000001</v>
      </c>
      <c r="R122" s="212">
        <f>Q122*H122</f>
        <v>0.010900000000000002</v>
      </c>
      <c r="S122" s="212">
        <v>0</v>
      </c>
      <c r="T122" s="213">
        <f>S122*H122</f>
        <v>0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R122" s="214" t="s">
        <v>139</v>
      </c>
      <c r="AT122" s="214" t="s">
        <v>134</v>
      </c>
      <c r="AU122" s="214" t="s">
        <v>81</v>
      </c>
      <c r="AY122" s="20" t="s">
        <v>131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20" t="s">
        <v>79</v>
      </c>
      <c r="BK122" s="215">
        <f>ROUND(I122*H122,2)</f>
        <v>0</v>
      </c>
      <c r="BL122" s="20" t="s">
        <v>139</v>
      </c>
      <c r="BM122" s="214" t="s">
        <v>171</v>
      </c>
    </row>
    <row r="123" s="2" customFormat="1">
      <c r="A123" s="42"/>
      <c r="B123" s="43"/>
      <c r="C123" s="44"/>
      <c r="D123" s="216" t="s">
        <v>141</v>
      </c>
      <c r="E123" s="44"/>
      <c r="F123" s="217" t="s">
        <v>172</v>
      </c>
      <c r="G123" s="44"/>
      <c r="H123" s="44"/>
      <c r="I123" s="218"/>
      <c r="J123" s="44"/>
      <c r="K123" s="44"/>
      <c r="L123" s="48"/>
      <c r="M123" s="219"/>
      <c r="N123" s="220"/>
      <c r="O123" s="88"/>
      <c r="P123" s="88"/>
      <c r="Q123" s="88"/>
      <c r="R123" s="88"/>
      <c r="S123" s="88"/>
      <c r="T123" s="89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T123" s="20" t="s">
        <v>141</v>
      </c>
      <c r="AU123" s="20" t="s">
        <v>81</v>
      </c>
    </row>
    <row r="124" s="2" customFormat="1">
      <c r="A124" s="42"/>
      <c r="B124" s="43"/>
      <c r="C124" s="44"/>
      <c r="D124" s="221" t="s">
        <v>143</v>
      </c>
      <c r="E124" s="44"/>
      <c r="F124" s="222" t="s">
        <v>173</v>
      </c>
      <c r="G124" s="44"/>
      <c r="H124" s="44"/>
      <c r="I124" s="218"/>
      <c r="J124" s="44"/>
      <c r="K124" s="44"/>
      <c r="L124" s="48"/>
      <c r="M124" s="219"/>
      <c r="N124" s="220"/>
      <c r="O124" s="88"/>
      <c r="P124" s="88"/>
      <c r="Q124" s="88"/>
      <c r="R124" s="88"/>
      <c r="S124" s="88"/>
      <c r="T124" s="89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T124" s="20" t="s">
        <v>143</v>
      </c>
      <c r="AU124" s="20" t="s">
        <v>81</v>
      </c>
    </row>
    <row r="125" s="14" customFormat="1">
      <c r="A125" s="14"/>
      <c r="B125" s="234"/>
      <c r="C125" s="235"/>
      <c r="D125" s="216" t="s">
        <v>145</v>
      </c>
      <c r="E125" s="236" t="s">
        <v>21</v>
      </c>
      <c r="F125" s="237" t="s">
        <v>174</v>
      </c>
      <c r="G125" s="235"/>
      <c r="H125" s="236" t="s">
        <v>21</v>
      </c>
      <c r="I125" s="238"/>
      <c r="J125" s="235"/>
      <c r="K125" s="235"/>
      <c r="L125" s="239"/>
      <c r="M125" s="240"/>
      <c r="N125" s="241"/>
      <c r="O125" s="241"/>
      <c r="P125" s="241"/>
      <c r="Q125" s="241"/>
      <c r="R125" s="241"/>
      <c r="S125" s="241"/>
      <c r="T125" s="24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3" t="s">
        <v>145</v>
      </c>
      <c r="AU125" s="243" t="s">
        <v>81</v>
      </c>
      <c r="AV125" s="14" t="s">
        <v>79</v>
      </c>
      <c r="AW125" s="14" t="s">
        <v>36</v>
      </c>
      <c r="AX125" s="14" t="s">
        <v>74</v>
      </c>
      <c r="AY125" s="243" t="s">
        <v>131</v>
      </c>
    </row>
    <row r="126" s="13" customFormat="1">
      <c r="A126" s="13"/>
      <c r="B126" s="223"/>
      <c r="C126" s="224"/>
      <c r="D126" s="216" t="s">
        <v>145</v>
      </c>
      <c r="E126" s="225" t="s">
        <v>21</v>
      </c>
      <c r="F126" s="226" t="s">
        <v>175</v>
      </c>
      <c r="G126" s="224"/>
      <c r="H126" s="227">
        <v>0.01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145</v>
      </c>
      <c r="AU126" s="233" t="s">
        <v>81</v>
      </c>
      <c r="AV126" s="13" t="s">
        <v>81</v>
      </c>
      <c r="AW126" s="13" t="s">
        <v>36</v>
      </c>
      <c r="AX126" s="13" t="s">
        <v>79</v>
      </c>
      <c r="AY126" s="233" t="s">
        <v>131</v>
      </c>
    </row>
    <row r="127" s="2" customFormat="1" ht="33" customHeight="1">
      <c r="A127" s="42"/>
      <c r="B127" s="43"/>
      <c r="C127" s="203" t="s">
        <v>176</v>
      </c>
      <c r="D127" s="203" t="s">
        <v>134</v>
      </c>
      <c r="E127" s="204" t="s">
        <v>177</v>
      </c>
      <c r="F127" s="205" t="s">
        <v>178</v>
      </c>
      <c r="G127" s="206" t="s">
        <v>179</v>
      </c>
      <c r="H127" s="207">
        <v>10.093999999999999</v>
      </c>
      <c r="I127" s="208"/>
      <c r="J127" s="209">
        <f>ROUND(I127*H127,2)</f>
        <v>0</v>
      </c>
      <c r="K127" s="205" t="s">
        <v>138</v>
      </c>
      <c r="L127" s="48"/>
      <c r="M127" s="210" t="s">
        <v>21</v>
      </c>
      <c r="N127" s="211" t="s">
        <v>45</v>
      </c>
      <c r="O127" s="88"/>
      <c r="P127" s="212">
        <f>O127*H127</f>
        <v>0</v>
      </c>
      <c r="Q127" s="212">
        <v>0.079210000000000003</v>
      </c>
      <c r="R127" s="212">
        <f>Q127*H127</f>
        <v>0.79954574</v>
      </c>
      <c r="S127" s="212">
        <v>0</v>
      </c>
      <c r="T127" s="213">
        <f>S127*H127</f>
        <v>0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R127" s="214" t="s">
        <v>139</v>
      </c>
      <c r="AT127" s="214" t="s">
        <v>134</v>
      </c>
      <c r="AU127" s="214" t="s">
        <v>81</v>
      </c>
      <c r="AY127" s="20" t="s">
        <v>131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20" t="s">
        <v>79</v>
      </c>
      <c r="BK127" s="215">
        <f>ROUND(I127*H127,2)</f>
        <v>0</v>
      </c>
      <c r="BL127" s="20" t="s">
        <v>139</v>
      </c>
      <c r="BM127" s="214" t="s">
        <v>180</v>
      </c>
    </row>
    <row r="128" s="2" customFormat="1">
      <c r="A128" s="42"/>
      <c r="B128" s="43"/>
      <c r="C128" s="44"/>
      <c r="D128" s="216" t="s">
        <v>141</v>
      </c>
      <c r="E128" s="44"/>
      <c r="F128" s="217" t="s">
        <v>181</v>
      </c>
      <c r="G128" s="44"/>
      <c r="H128" s="44"/>
      <c r="I128" s="218"/>
      <c r="J128" s="44"/>
      <c r="K128" s="44"/>
      <c r="L128" s="48"/>
      <c r="M128" s="219"/>
      <c r="N128" s="220"/>
      <c r="O128" s="88"/>
      <c r="P128" s="88"/>
      <c r="Q128" s="88"/>
      <c r="R128" s="88"/>
      <c r="S128" s="88"/>
      <c r="T128" s="89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T128" s="20" t="s">
        <v>141</v>
      </c>
      <c r="AU128" s="20" t="s">
        <v>81</v>
      </c>
    </row>
    <row r="129" s="2" customFormat="1">
      <c r="A129" s="42"/>
      <c r="B129" s="43"/>
      <c r="C129" s="44"/>
      <c r="D129" s="221" t="s">
        <v>143</v>
      </c>
      <c r="E129" s="44"/>
      <c r="F129" s="222" t="s">
        <v>182</v>
      </c>
      <c r="G129" s="44"/>
      <c r="H129" s="44"/>
      <c r="I129" s="218"/>
      <c r="J129" s="44"/>
      <c r="K129" s="44"/>
      <c r="L129" s="48"/>
      <c r="M129" s="219"/>
      <c r="N129" s="220"/>
      <c r="O129" s="88"/>
      <c r="P129" s="88"/>
      <c r="Q129" s="88"/>
      <c r="R129" s="88"/>
      <c r="S129" s="88"/>
      <c r="T129" s="89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T129" s="20" t="s">
        <v>143</v>
      </c>
      <c r="AU129" s="20" t="s">
        <v>81</v>
      </c>
    </row>
    <row r="130" s="13" customFormat="1">
      <c r="A130" s="13"/>
      <c r="B130" s="223"/>
      <c r="C130" s="224"/>
      <c r="D130" s="216" t="s">
        <v>145</v>
      </c>
      <c r="E130" s="225" t="s">
        <v>21</v>
      </c>
      <c r="F130" s="226" t="s">
        <v>183</v>
      </c>
      <c r="G130" s="224"/>
      <c r="H130" s="227">
        <v>8.2400000000000002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145</v>
      </c>
      <c r="AU130" s="233" t="s">
        <v>81</v>
      </c>
      <c r="AV130" s="13" t="s">
        <v>81</v>
      </c>
      <c r="AW130" s="13" t="s">
        <v>36</v>
      </c>
      <c r="AX130" s="13" t="s">
        <v>74</v>
      </c>
      <c r="AY130" s="233" t="s">
        <v>131</v>
      </c>
    </row>
    <row r="131" s="13" customFormat="1">
      <c r="A131" s="13"/>
      <c r="B131" s="223"/>
      <c r="C131" s="224"/>
      <c r="D131" s="216" t="s">
        <v>145</v>
      </c>
      <c r="E131" s="225" t="s">
        <v>21</v>
      </c>
      <c r="F131" s="226" t="s">
        <v>184</v>
      </c>
      <c r="G131" s="224"/>
      <c r="H131" s="227">
        <v>1.8540000000000001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145</v>
      </c>
      <c r="AU131" s="233" t="s">
        <v>81</v>
      </c>
      <c r="AV131" s="13" t="s">
        <v>81</v>
      </c>
      <c r="AW131" s="13" t="s">
        <v>36</v>
      </c>
      <c r="AX131" s="13" t="s">
        <v>74</v>
      </c>
      <c r="AY131" s="233" t="s">
        <v>131</v>
      </c>
    </row>
    <row r="132" s="15" customFormat="1">
      <c r="A132" s="15"/>
      <c r="B132" s="244"/>
      <c r="C132" s="245"/>
      <c r="D132" s="216" t="s">
        <v>145</v>
      </c>
      <c r="E132" s="246" t="s">
        <v>21</v>
      </c>
      <c r="F132" s="247" t="s">
        <v>166</v>
      </c>
      <c r="G132" s="245"/>
      <c r="H132" s="248">
        <v>10.094000000000001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4" t="s">
        <v>145</v>
      </c>
      <c r="AU132" s="254" t="s">
        <v>81</v>
      </c>
      <c r="AV132" s="15" t="s">
        <v>139</v>
      </c>
      <c r="AW132" s="15" t="s">
        <v>36</v>
      </c>
      <c r="AX132" s="15" t="s">
        <v>79</v>
      </c>
      <c r="AY132" s="254" t="s">
        <v>131</v>
      </c>
    </row>
    <row r="133" s="2" customFormat="1" ht="24.15" customHeight="1">
      <c r="A133" s="42"/>
      <c r="B133" s="43"/>
      <c r="C133" s="203" t="s">
        <v>185</v>
      </c>
      <c r="D133" s="203" t="s">
        <v>134</v>
      </c>
      <c r="E133" s="204" t="s">
        <v>186</v>
      </c>
      <c r="F133" s="205" t="s">
        <v>187</v>
      </c>
      <c r="G133" s="206" t="s">
        <v>179</v>
      </c>
      <c r="H133" s="207">
        <v>6.1929999999999996</v>
      </c>
      <c r="I133" s="208"/>
      <c r="J133" s="209">
        <f>ROUND(I133*H133,2)</f>
        <v>0</v>
      </c>
      <c r="K133" s="205" t="s">
        <v>138</v>
      </c>
      <c r="L133" s="48"/>
      <c r="M133" s="210" t="s">
        <v>21</v>
      </c>
      <c r="N133" s="211" t="s">
        <v>45</v>
      </c>
      <c r="O133" s="88"/>
      <c r="P133" s="212">
        <f>O133*H133</f>
        <v>0</v>
      </c>
      <c r="Q133" s="212">
        <v>0.069980000000000001</v>
      </c>
      <c r="R133" s="212">
        <f>Q133*H133</f>
        <v>0.43338613999999998</v>
      </c>
      <c r="S133" s="212">
        <v>0</v>
      </c>
      <c r="T133" s="213">
        <f>S133*H133</f>
        <v>0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R133" s="214" t="s">
        <v>139</v>
      </c>
      <c r="AT133" s="214" t="s">
        <v>134</v>
      </c>
      <c r="AU133" s="214" t="s">
        <v>81</v>
      </c>
      <c r="AY133" s="20" t="s">
        <v>131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0" t="s">
        <v>79</v>
      </c>
      <c r="BK133" s="215">
        <f>ROUND(I133*H133,2)</f>
        <v>0</v>
      </c>
      <c r="BL133" s="20" t="s">
        <v>139</v>
      </c>
      <c r="BM133" s="214" t="s">
        <v>188</v>
      </c>
    </row>
    <row r="134" s="2" customFormat="1">
      <c r="A134" s="42"/>
      <c r="B134" s="43"/>
      <c r="C134" s="44"/>
      <c r="D134" s="216" t="s">
        <v>141</v>
      </c>
      <c r="E134" s="44"/>
      <c r="F134" s="217" t="s">
        <v>189</v>
      </c>
      <c r="G134" s="44"/>
      <c r="H134" s="44"/>
      <c r="I134" s="218"/>
      <c r="J134" s="44"/>
      <c r="K134" s="44"/>
      <c r="L134" s="48"/>
      <c r="M134" s="219"/>
      <c r="N134" s="220"/>
      <c r="O134" s="88"/>
      <c r="P134" s="88"/>
      <c r="Q134" s="88"/>
      <c r="R134" s="88"/>
      <c r="S134" s="88"/>
      <c r="T134" s="89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T134" s="20" t="s">
        <v>141</v>
      </c>
      <c r="AU134" s="20" t="s">
        <v>81</v>
      </c>
    </row>
    <row r="135" s="2" customFormat="1">
      <c r="A135" s="42"/>
      <c r="B135" s="43"/>
      <c r="C135" s="44"/>
      <c r="D135" s="221" t="s">
        <v>143</v>
      </c>
      <c r="E135" s="44"/>
      <c r="F135" s="222" t="s">
        <v>190</v>
      </c>
      <c r="G135" s="44"/>
      <c r="H135" s="44"/>
      <c r="I135" s="218"/>
      <c r="J135" s="44"/>
      <c r="K135" s="44"/>
      <c r="L135" s="48"/>
      <c r="M135" s="219"/>
      <c r="N135" s="220"/>
      <c r="O135" s="88"/>
      <c r="P135" s="88"/>
      <c r="Q135" s="88"/>
      <c r="R135" s="88"/>
      <c r="S135" s="88"/>
      <c r="T135" s="89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T135" s="20" t="s">
        <v>143</v>
      </c>
      <c r="AU135" s="20" t="s">
        <v>81</v>
      </c>
    </row>
    <row r="136" s="13" customFormat="1">
      <c r="A136" s="13"/>
      <c r="B136" s="223"/>
      <c r="C136" s="224"/>
      <c r="D136" s="216" t="s">
        <v>145</v>
      </c>
      <c r="E136" s="225" t="s">
        <v>21</v>
      </c>
      <c r="F136" s="226" t="s">
        <v>191</v>
      </c>
      <c r="G136" s="224"/>
      <c r="H136" s="227">
        <v>2.4329999999999998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145</v>
      </c>
      <c r="AU136" s="233" t="s">
        <v>81</v>
      </c>
      <c r="AV136" s="13" t="s">
        <v>81</v>
      </c>
      <c r="AW136" s="13" t="s">
        <v>36</v>
      </c>
      <c r="AX136" s="13" t="s">
        <v>74</v>
      </c>
      <c r="AY136" s="233" t="s">
        <v>131</v>
      </c>
    </row>
    <row r="137" s="13" customFormat="1">
      <c r="A137" s="13"/>
      <c r="B137" s="223"/>
      <c r="C137" s="224"/>
      <c r="D137" s="216" t="s">
        <v>145</v>
      </c>
      <c r="E137" s="225" t="s">
        <v>21</v>
      </c>
      <c r="F137" s="226" t="s">
        <v>192</v>
      </c>
      <c r="G137" s="224"/>
      <c r="H137" s="227">
        <v>3.7599999999999998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145</v>
      </c>
      <c r="AU137" s="233" t="s">
        <v>81</v>
      </c>
      <c r="AV137" s="13" t="s">
        <v>81</v>
      </c>
      <c r="AW137" s="13" t="s">
        <v>36</v>
      </c>
      <c r="AX137" s="13" t="s">
        <v>74</v>
      </c>
      <c r="AY137" s="233" t="s">
        <v>131</v>
      </c>
    </row>
    <row r="138" s="15" customFormat="1">
      <c r="A138" s="15"/>
      <c r="B138" s="244"/>
      <c r="C138" s="245"/>
      <c r="D138" s="216" t="s">
        <v>145</v>
      </c>
      <c r="E138" s="246" t="s">
        <v>21</v>
      </c>
      <c r="F138" s="247" t="s">
        <v>166</v>
      </c>
      <c r="G138" s="245"/>
      <c r="H138" s="248">
        <v>6.1929999999999996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4" t="s">
        <v>145</v>
      </c>
      <c r="AU138" s="254" t="s">
        <v>81</v>
      </c>
      <c r="AV138" s="15" t="s">
        <v>139</v>
      </c>
      <c r="AW138" s="15" t="s">
        <v>36</v>
      </c>
      <c r="AX138" s="15" t="s">
        <v>79</v>
      </c>
      <c r="AY138" s="254" t="s">
        <v>131</v>
      </c>
    </row>
    <row r="139" s="2" customFormat="1" ht="24.15" customHeight="1">
      <c r="A139" s="42"/>
      <c r="B139" s="43"/>
      <c r="C139" s="203" t="s">
        <v>193</v>
      </c>
      <c r="D139" s="203" t="s">
        <v>134</v>
      </c>
      <c r="E139" s="204" t="s">
        <v>194</v>
      </c>
      <c r="F139" s="205" t="s">
        <v>195</v>
      </c>
      <c r="G139" s="206" t="s">
        <v>196</v>
      </c>
      <c r="H139" s="207">
        <v>44.700000000000003</v>
      </c>
      <c r="I139" s="208"/>
      <c r="J139" s="209">
        <f>ROUND(I139*H139,2)</f>
        <v>0</v>
      </c>
      <c r="K139" s="205" t="s">
        <v>138</v>
      </c>
      <c r="L139" s="48"/>
      <c r="M139" s="210" t="s">
        <v>21</v>
      </c>
      <c r="N139" s="211" t="s">
        <v>45</v>
      </c>
      <c r="O139" s="88"/>
      <c r="P139" s="212">
        <f>O139*H139</f>
        <v>0</v>
      </c>
      <c r="Q139" s="212">
        <v>0.00013999999999999999</v>
      </c>
      <c r="R139" s="212">
        <f>Q139*H139</f>
        <v>0.0062579999999999997</v>
      </c>
      <c r="S139" s="212">
        <v>0</v>
      </c>
      <c r="T139" s="213">
        <f>S139*H139</f>
        <v>0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R139" s="214" t="s">
        <v>139</v>
      </c>
      <c r="AT139" s="214" t="s">
        <v>134</v>
      </c>
      <c r="AU139" s="214" t="s">
        <v>81</v>
      </c>
      <c r="AY139" s="20" t="s">
        <v>131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20" t="s">
        <v>79</v>
      </c>
      <c r="BK139" s="215">
        <f>ROUND(I139*H139,2)</f>
        <v>0</v>
      </c>
      <c r="BL139" s="20" t="s">
        <v>139</v>
      </c>
      <c r="BM139" s="214" t="s">
        <v>197</v>
      </c>
    </row>
    <row r="140" s="2" customFormat="1">
      <c r="A140" s="42"/>
      <c r="B140" s="43"/>
      <c r="C140" s="44"/>
      <c r="D140" s="216" t="s">
        <v>141</v>
      </c>
      <c r="E140" s="44"/>
      <c r="F140" s="217" t="s">
        <v>198</v>
      </c>
      <c r="G140" s="44"/>
      <c r="H140" s="44"/>
      <c r="I140" s="218"/>
      <c r="J140" s="44"/>
      <c r="K140" s="44"/>
      <c r="L140" s="48"/>
      <c r="M140" s="219"/>
      <c r="N140" s="220"/>
      <c r="O140" s="88"/>
      <c r="P140" s="88"/>
      <c r="Q140" s="88"/>
      <c r="R140" s="88"/>
      <c r="S140" s="88"/>
      <c r="T140" s="89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T140" s="20" t="s">
        <v>141</v>
      </c>
      <c r="AU140" s="20" t="s">
        <v>81</v>
      </c>
    </row>
    <row r="141" s="2" customFormat="1">
      <c r="A141" s="42"/>
      <c r="B141" s="43"/>
      <c r="C141" s="44"/>
      <c r="D141" s="221" t="s">
        <v>143</v>
      </c>
      <c r="E141" s="44"/>
      <c r="F141" s="222" t="s">
        <v>199</v>
      </c>
      <c r="G141" s="44"/>
      <c r="H141" s="44"/>
      <c r="I141" s="218"/>
      <c r="J141" s="44"/>
      <c r="K141" s="44"/>
      <c r="L141" s="48"/>
      <c r="M141" s="219"/>
      <c r="N141" s="220"/>
      <c r="O141" s="88"/>
      <c r="P141" s="88"/>
      <c r="Q141" s="88"/>
      <c r="R141" s="88"/>
      <c r="S141" s="88"/>
      <c r="T141" s="89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T141" s="20" t="s">
        <v>143</v>
      </c>
      <c r="AU141" s="20" t="s">
        <v>81</v>
      </c>
    </row>
    <row r="142" s="14" customFormat="1">
      <c r="A142" s="14"/>
      <c r="B142" s="234"/>
      <c r="C142" s="235"/>
      <c r="D142" s="216" t="s">
        <v>145</v>
      </c>
      <c r="E142" s="236" t="s">
        <v>21</v>
      </c>
      <c r="F142" s="237" t="s">
        <v>200</v>
      </c>
      <c r="G142" s="235"/>
      <c r="H142" s="236" t="s">
        <v>21</v>
      </c>
      <c r="I142" s="238"/>
      <c r="J142" s="235"/>
      <c r="K142" s="235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145</v>
      </c>
      <c r="AU142" s="243" t="s">
        <v>81</v>
      </c>
      <c r="AV142" s="14" t="s">
        <v>79</v>
      </c>
      <c r="AW142" s="14" t="s">
        <v>36</v>
      </c>
      <c r="AX142" s="14" t="s">
        <v>74</v>
      </c>
      <c r="AY142" s="243" t="s">
        <v>131</v>
      </c>
    </row>
    <row r="143" s="13" customFormat="1">
      <c r="A143" s="13"/>
      <c r="B143" s="223"/>
      <c r="C143" s="224"/>
      <c r="D143" s="216" t="s">
        <v>145</v>
      </c>
      <c r="E143" s="225" t="s">
        <v>21</v>
      </c>
      <c r="F143" s="226" t="s">
        <v>201</v>
      </c>
      <c r="G143" s="224"/>
      <c r="H143" s="227">
        <v>6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145</v>
      </c>
      <c r="AU143" s="233" t="s">
        <v>81</v>
      </c>
      <c r="AV143" s="13" t="s">
        <v>81</v>
      </c>
      <c r="AW143" s="13" t="s">
        <v>36</v>
      </c>
      <c r="AX143" s="13" t="s">
        <v>74</v>
      </c>
      <c r="AY143" s="233" t="s">
        <v>131</v>
      </c>
    </row>
    <row r="144" s="13" customFormat="1">
      <c r="A144" s="13"/>
      <c r="B144" s="223"/>
      <c r="C144" s="224"/>
      <c r="D144" s="216" t="s">
        <v>145</v>
      </c>
      <c r="E144" s="225" t="s">
        <v>21</v>
      </c>
      <c r="F144" s="226" t="s">
        <v>202</v>
      </c>
      <c r="G144" s="224"/>
      <c r="H144" s="227">
        <v>20.600000000000001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145</v>
      </c>
      <c r="AU144" s="233" t="s">
        <v>81</v>
      </c>
      <c r="AV144" s="13" t="s">
        <v>81</v>
      </c>
      <c r="AW144" s="13" t="s">
        <v>36</v>
      </c>
      <c r="AX144" s="13" t="s">
        <v>74</v>
      </c>
      <c r="AY144" s="233" t="s">
        <v>131</v>
      </c>
    </row>
    <row r="145" s="13" customFormat="1">
      <c r="A145" s="13"/>
      <c r="B145" s="223"/>
      <c r="C145" s="224"/>
      <c r="D145" s="216" t="s">
        <v>145</v>
      </c>
      <c r="E145" s="225" t="s">
        <v>21</v>
      </c>
      <c r="F145" s="226" t="s">
        <v>203</v>
      </c>
      <c r="G145" s="224"/>
      <c r="H145" s="227">
        <v>7.2000000000000002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145</v>
      </c>
      <c r="AU145" s="233" t="s">
        <v>81</v>
      </c>
      <c r="AV145" s="13" t="s">
        <v>81</v>
      </c>
      <c r="AW145" s="13" t="s">
        <v>36</v>
      </c>
      <c r="AX145" s="13" t="s">
        <v>74</v>
      </c>
      <c r="AY145" s="233" t="s">
        <v>131</v>
      </c>
    </row>
    <row r="146" s="16" customFormat="1">
      <c r="A146" s="16"/>
      <c r="B146" s="255"/>
      <c r="C146" s="256"/>
      <c r="D146" s="216" t="s">
        <v>145</v>
      </c>
      <c r="E146" s="257" t="s">
        <v>21</v>
      </c>
      <c r="F146" s="258" t="s">
        <v>204</v>
      </c>
      <c r="G146" s="256"/>
      <c r="H146" s="259">
        <v>33.800000000000004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65" t="s">
        <v>145</v>
      </c>
      <c r="AU146" s="265" t="s">
        <v>81</v>
      </c>
      <c r="AV146" s="16" t="s">
        <v>132</v>
      </c>
      <c r="AW146" s="16" t="s">
        <v>36</v>
      </c>
      <c r="AX146" s="16" t="s">
        <v>74</v>
      </c>
      <c r="AY146" s="265" t="s">
        <v>131</v>
      </c>
    </row>
    <row r="147" s="14" customFormat="1">
      <c r="A147" s="14"/>
      <c r="B147" s="234"/>
      <c r="C147" s="235"/>
      <c r="D147" s="216" t="s">
        <v>145</v>
      </c>
      <c r="E147" s="236" t="s">
        <v>21</v>
      </c>
      <c r="F147" s="237" t="s">
        <v>174</v>
      </c>
      <c r="G147" s="235"/>
      <c r="H147" s="236" t="s">
        <v>21</v>
      </c>
      <c r="I147" s="238"/>
      <c r="J147" s="235"/>
      <c r="K147" s="235"/>
      <c r="L147" s="239"/>
      <c r="M147" s="240"/>
      <c r="N147" s="241"/>
      <c r="O147" s="241"/>
      <c r="P147" s="241"/>
      <c r="Q147" s="241"/>
      <c r="R147" s="241"/>
      <c r="S147" s="241"/>
      <c r="T147" s="24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145</v>
      </c>
      <c r="AU147" s="243" t="s">
        <v>81</v>
      </c>
      <c r="AV147" s="14" t="s">
        <v>79</v>
      </c>
      <c r="AW147" s="14" t="s">
        <v>36</v>
      </c>
      <c r="AX147" s="14" t="s">
        <v>74</v>
      </c>
      <c r="AY147" s="243" t="s">
        <v>131</v>
      </c>
    </row>
    <row r="148" s="13" customFormat="1">
      <c r="A148" s="13"/>
      <c r="B148" s="223"/>
      <c r="C148" s="224"/>
      <c r="D148" s="216" t="s">
        <v>145</v>
      </c>
      <c r="E148" s="225" t="s">
        <v>21</v>
      </c>
      <c r="F148" s="226" t="s">
        <v>205</v>
      </c>
      <c r="G148" s="224"/>
      <c r="H148" s="227">
        <v>6.7800000000000002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145</v>
      </c>
      <c r="AU148" s="233" t="s">
        <v>81</v>
      </c>
      <c r="AV148" s="13" t="s">
        <v>81</v>
      </c>
      <c r="AW148" s="13" t="s">
        <v>36</v>
      </c>
      <c r="AX148" s="13" t="s">
        <v>74</v>
      </c>
      <c r="AY148" s="233" t="s">
        <v>131</v>
      </c>
    </row>
    <row r="149" s="13" customFormat="1">
      <c r="A149" s="13"/>
      <c r="B149" s="223"/>
      <c r="C149" s="224"/>
      <c r="D149" s="216" t="s">
        <v>145</v>
      </c>
      <c r="E149" s="225" t="s">
        <v>21</v>
      </c>
      <c r="F149" s="226" t="s">
        <v>206</v>
      </c>
      <c r="G149" s="224"/>
      <c r="H149" s="227">
        <v>4.1200000000000001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145</v>
      </c>
      <c r="AU149" s="233" t="s">
        <v>81</v>
      </c>
      <c r="AV149" s="13" t="s">
        <v>81</v>
      </c>
      <c r="AW149" s="13" t="s">
        <v>36</v>
      </c>
      <c r="AX149" s="13" t="s">
        <v>74</v>
      </c>
      <c r="AY149" s="233" t="s">
        <v>131</v>
      </c>
    </row>
    <row r="150" s="16" customFormat="1">
      <c r="A150" s="16"/>
      <c r="B150" s="255"/>
      <c r="C150" s="256"/>
      <c r="D150" s="216" t="s">
        <v>145</v>
      </c>
      <c r="E150" s="257" t="s">
        <v>21</v>
      </c>
      <c r="F150" s="258" t="s">
        <v>204</v>
      </c>
      <c r="G150" s="256"/>
      <c r="H150" s="259">
        <v>10.9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65" t="s">
        <v>145</v>
      </c>
      <c r="AU150" s="265" t="s">
        <v>81</v>
      </c>
      <c r="AV150" s="16" t="s">
        <v>132</v>
      </c>
      <c r="AW150" s="16" t="s">
        <v>36</v>
      </c>
      <c r="AX150" s="16" t="s">
        <v>74</v>
      </c>
      <c r="AY150" s="265" t="s">
        <v>131</v>
      </c>
    </row>
    <row r="151" s="15" customFormat="1">
      <c r="A151" s="15"/>
      <c r="B151" s="244"/>
      <c r="C151" s="245"/>
      <c r="D151" s="216" t="s">
        <v>145</v>
      </c>
      <c r="E151" s="246" t="s">
        <v>21</v>
      </c>
      <c r="F151" s="247" t="s">
        <v>166</v>
      </c>
      <c r="G151" s="245"/>
      <c r="H151" s="248">
        <v>44.700000000000003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4" t="s">
        <v>145</v>
      </c>
      <c r="AU151" s="254" t="s">
        <v>81</v>
      </c>
      <c r="AV151" s="15" t="s">
        <v>139</v>
      </c>
      <c r="AW151" s="15" t="s">
        <v>36</v>
      </c>
      <c r="AX151" s="15" t="s">
        <v>79</v>
      </c>
      <c r="AY151" s="254" t="s">
        <v>131</v>
      </c>
    </row>
    <row r="152" s="12" customFormat="1" ht="22.8" customHeight="1">
      <c r="A152" s="12"/>
      <c r="B152" s="187"/>
      <c r="C152" s="188"/>
      <c r="D152" s="189" t="s">
        <v>73</v>
      </c>
      <c r="E152" s="201" t="s">
        <v>176</v>
      </c>
      <c r="F152" s="201" t="s">
        <v>207</v>
      </c>
      <c r="G152" s="188"/>
      <c r="H152" s="188"/>
      <c r="I152" s="191"/>
      <c r="J152" s="202">
        <f>BK152</f>
        <v>0</v>
      </c>
      <c r="K152" s="188"/>
      <c r="L152" s="193"/>
      <c r="M152" s="194"/>
      <c r="N152" s="195"/>
      <c r="O152" s="195"/>
      <c r="P152" s="196">
        <f>SUM(P153:P307)</f>
        <v>0</v>
      </c>
      <c r="Q152" s="195"/>
      <c r="R152" s="196">
        <f>SUM(R153:R307)</f>
        <v>3.3501566499999997</v>
      </c>
      <c r="S152" s="195"/>
      <c r="T152" s="197">
        <f>SUM(T153:T307)</f>
        <v>0.043341480000000002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8" t="s">
        <v>79</v>
      </c>
      <c r="AT152" s="199" t="s">
        <v>73</v>
      </c>
      <c r="AU152" s="199" t="s">
        <v>79</v>
      </c>
      <c r="AY152" s="198" t="s">
        <v>131</v>
      </c>
      <c r="BK152" s="200">
        <f>SUM(BK153:BK307)</f>
        <v>0</v>
      </c>
    </row>
    <row r="153" s="2" customFormat="1" ht="37.8" customHeight="1">
      <c r="A153" s="42"/>
      <c r="B153" s="43"/>
      <c r="C153" s="203" t="s">
        <v>208</v>
      </c>
      <c r="D153" s="203" t="s">
        <v>134</v>
      </c>
      <c r="E153" s="204" t="s">
        <v>209</v>
      </c>
      <c r="F153" s="205" t="s">
        <v>210</v>
      </c>
      <c r="G153" s="206" t="s">
        <v>179</v>
      </c>
      <c r="H153" s="207">
        <v>48.804000000000002</v>
      </c>
      <c r="I153" s="208"/>
      <c r="J153" s="209">
        <f>ROUND(I153*H153,2)</f>
        <v>0</v>
      </c>
      <c r="K153" s="205" t="s">
        <v>138</v>
      </c>
      <c r="L153" s="48"/>
      <c r="M153" s="210" t="s">
        <v>21</v>
      </c>
      <c r="N153" s="211" t="s">
        <v>45</v>
      </c>
      <c r="O153" s="88"/>
      <c r="P153" s="212">
        <f>O153*H153</f>
        <v>0</v>
      </c>
      <c r="Q153" s="212">
        <v>0.0057099999999999998</v>
      </c>
      <c r="R153" s="212">
        <f>Q153*H153</f>
        <v>0.27867083999999998</v>
      </c>
      <c r="S153" s="212">
        <v>0</v>
      </c>
      <c r="T153" s="213">
        <f>S153*H153</f>
        <v>0</v>
      </c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R153" s="214" t="s">
        <v>139</v>
      </c>
      <c r="AT153" s="214" t="s">
        <v>134</v>
      </c>
      <c r="AU153" s="214" t="s">
        <v>81</v>
      </c>
      <c r="AY153" s="20" t="s">
        <v>131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20" t="s">
        <v>79</v>
      </c>
      <c r="BK153" s="215">
        <f>ROUND(I153*H153,2)</f>
        <v>0</v>
      </c>
      <c r="BL153" s="20" t="s">
        <v>139</v>
      </c>
      <c r="BM153" s="214" t="s">
        <v>211</v>
      </c>
    </row>
    <row r="154" s="2" customFormat="1">
      <c r="A154" s="42"/>
      <c r="B154" s="43"/>
      <c r="C154" s="44"/>
      <c r="D154" s="216" t="s">
        <v>141</v>
      </c>
      <c r="E154" s="44"/>
      <c r="F154" s="217" t="s">
        <v>212</v>
      </c>
      <c r="G154" s="44"/>
      <c r="H154" s="44"/>
      <c r="I154" s="218"/>
      <c r="J154" s="44"/>
      <c r="K154" s="44"/>
      <c r="L154" s="48"/>
      <c r="M154" s="219"/>
      <c r="N154" s="220"/>
      <c r="O154" s="88"/>
      <c r="P154" s="88"/>
      <c r="Q154" s="88"/>
      <c r="R154" s="88"/>
      <c r="S154" s="88"/>
      <c r="T154" s="89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T154" s="20" t="s">
        <v>141</v>
      </c>
      <c r="AU154" s="20" t="s">
        <v>81</v>
      </c>
    </row>
    <row r="155" s="2" customFormat="1">
      <c r="A155" s="42"/>
      <c r="B155" s="43"/>
      <c r="C155" s="44"/>
      <c r="D155" s="221" t="s">
        <v>143</v>
      </c>
      <c r="E155" s="44"/>
      <c r="F155" s="222" t="s">
        <v>213</v>
      </c>
      <c r="G155" s="44"/>
      <c r="H155" s="44"/>
      <c r="I155" s="218"/>
      <c r="J155" s="44"/>
      <c r="K155" s="44"/>
      <c r="L155" s="48"/>
      <c r="M155" s="219"/>
      <c r="N155" s="220"/>
      <c r="O155" s="88"/>
      <c r="P155" s="88"/>
      <c r="Q155" s="88"/>
      <c r="R155" s="88"/>
      <c r="S155" s="88"/>
      <c r="T155" s="89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T155" s="20" t="s">
        <v>143</v>
      </c>
      <c r="AU155" s="20" t="s">
        <v>81</v>
      </c>
    </row>
    <row r="156" s="13" customFormat="1">
      <c r="A156" s="13"/>
      <c r="B156" s="223"/>
      <c r="C156" s="224"/>
      <c r="D156" s="216" t="s">
        <v>145</v>
      </c>
      <c r="E156" s="225" t="s">
        <v>21</v>
      </c>
      <c r="F156" s="226" t="s">
        <v>214</v>
      </c>
      <c r="G156" s="224"/>
      <c r="H156" s="227">
        <v>7.0899999999999999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145</v>
      </c>
      <c r="AU156" s="233" t="s">
        <v>81</v>
      </c>
      <c r="AV156" s="13" t="s">
        <v>81</v>
      </c>
      <c r="AW156" s="13" t="s">
        <v>36</v>
      </c>
      <c r="AX156" s="13" t="s">
        <v>74</v>
      </c>
      <c r="AY156" s="233" t="s">
        <v>131</v>
      </c>
    </row>
    <row r="157" s="13" customFormat="1">
      <c r="A157" s="13"/>
      <c r="B157" s="223"/>
      <c r="C157" s="224"/>
      <c r="D157" s="216" t="s">
        <v>145</v>
      </c>
      <c r="E157" s="225" t="s">
        <v>21</v>
      </c>
      <c r="F157" s="226" t="s">
        <v>215</v>
      </c>
      <c r="G157" s="224"/>
      <c r="H157" s="227">
        <v>38.229999999999997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145</v>
      </c>
      <c r="AU157" s="233" t="s">
        <v>81</v>
      </c>
      <c r="AV157" s="13" t="s">
        <v>81</v>
      </c>
      <c r="AW157" s="13" t="s">
        <v>36</v>
      </c>
      <c r="AX157" s="13" t="s">
        <v>74</v>
      </c>
      <c r="AY157" s="233" t="s">
        <v>131</v>
      </c>
    </row>
    <row r="158" s="13" customFormat="1">
      <c r="A158" s="13"/>
      <c r="B158" s="223"/>
      <c r="C158" s="224"/>
      <c r="D158" s="216" t="s">
        <v>145</v>
      </c>
      <c r="E158" s="225" t="s">
        <v>21</v>
      </c>
      <c r="F158" s="226" t="s">
        <v>216</v>
      </c>
      <c r="G158" s="224"/>
      <c r="H158" s="227">
        <v>3.484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145</v>
      </c>
      <c r="AU158" s="233" t="s">
        <v>81</v>
      </c>
      <c r="AV158" s="13" t="s">
        <v>81</v>
      </c>
      <c r="AW158" s="13" t="s">
        <v>36</v>
      </c>
      <c r="AX158" s="13" t="s">
        <v>74</v>
      </c>
      <c r="AY158" s="233" t="s">
        <v>131</v>
      </c>
    </row>
    <row r="159" s="15" customFormat="1">
      <c r="A159" s="15"/>
      <c r="B159" s="244"/>
      <c r="C159" s="245"/>
      <c r="D159" s="216" t="s">
        <v>145</v>
      </c>
      <c r="E159" s="246" t="s">
        <v>21</v>
      </c>
      <c r="F159" s="247" t="s">
        <v>166</v>
      </c>
      <c r="G159" s="245"/>
      <c r="H159" s="248">
        <v>48.803999999999995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4" t="s">
        <v>145</v>
      </c>
      <c r="AU159" s="254" t="s">
        <v>81</v>
      </c>
      <c r="AV159" s="15" t="s">
        <v>139</v>
      </c>
      <c r="AW159" s="15" t="s">
        <v>36</v>
      </c>
      <c r="AX159" s="15" t="s">
        <v>79</v>
      </c>
      <c r="AY159" s="254" t="s">
        <v>131</v>
      </c>
    </row>
    <row r="160" s="2" customFormat="1" ht="21.75" customHeight="1">
      <c r="A160" s="42"/>
      <c r="B160" s="43"/>
      <c r="C160" s="203" t="s">
        <v>217</v>
      </c>
      <c r="D160" s="203" t="s">
        <v>134</v>
      </c>
      <c r="E160" s="204" t="s">
        <v>218</v>
      </c>
      <c r="F160" s="205" t="s">
        <v>219</v>
      </c>
      <c r="G160" s="206" t="s">
        <v>179</v>
      </c>
      <c r="H160" s="207">
        <v>44.585999999999999</v>
      </c>
      <c r="I160" s="208"/>
      <c r="J160" s="209">
        <f>ROUND(I160*H160,2)</f>
        <v>0</v>
      </c>
      <c r="K160" s="205" t="s">
        <v>138</v>
      </c>
      <c r="L160" s="48"/>
      <c r="M160" s="210" t="s">
        <v>21</v>
      </c>
      <c r="N160" s="211" t="s">
        <v>45</v>
      </c>
      <c r="O160" s="88"/>
      <c r="P160" s="212">
        <f>O160*H160</f>
        <v>0</v>
      </c>
      <c r="Q160" s="212">
        <v>0.0043800000000000002</v>
      </c>
      <c r="R160" s="212">
        <f>Q160*H160</f>
        <v>0.19528667999999999</v>
      </c>
      <c r="S160" s="212">
        <v>0</v>
      </c>
      <c r="T160" s="213">
        <f>S160*H160</f>
        <v>0</v>
      </c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R160" s="214" t="s">
        <v>139</v>
      </c>
      <c r="AT160" s="214" t="s">
        <v>134</v>
      </c>
      <c r="AU160" s="214" t="s">
        <v>81</v>
      </c>
      <c r="AY160" s="20" t="s">
        <v>131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20" t="s">
        <v>79</v>
      </c>
      <c r="BK160" s="215">
        <f>ROUND(I160*H160,2)</f>
        <v>0</v>
      </c>
      <c r="BL160" s="20" t="s">
        <v>139</v>
      </c>
      <c r="BM160" s="214" t="s">
        <v>220</v>
      </c>
    </row>
    <row r="161" s="2" customFormat="1">
      <c r="A161" s="42"/>
      <c r="B161" s="43"/>
      <c r="C161" s="44"/>
      <c r="D161" s="216" t="s">
        <v>141</v>
      </c>
      <c r="E161" s="44"/>
      <c r="F161" s="217" t="s">
        <v>221</v>
      </c>
      <c r="G161" s="44"/>
      <c r="H161" s="44"/>
      <c r="I161" s="218"/>
      <c r="J161" s="44"/>
      <c r="K161" s="44"/>
      <c r="L161" s="48"/>
      <c r="M161" s="219"/>
      <c r="N161" s="220"/>
      <c r="O161" s="88"/>
      <c r="P161" s="88"/>
      <c r="Q161" s="88"/>
      <c r="R161" s="88"/>
      <c r="S161" s="88"/>
      <c r="T161" s="89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T161" s="20" t="s">
        <v>141</v>
      </c>
      <c r="AU161" s="20" t="s">
        <v>81</v>
      </c>
    </row>
    <row r="162" s="2" customFormat="1">
      <c r="A162" s="42"/>
      <c r="B162" s="43"/>
      <c r="C162" s="44"/>
      <c r="D162" s="221" t="s">
        <v>143</v>
      </c>
      <c r="E162" s="44"/>
      <c r="F162" s="222" t="s">
        <v>222</v>
      </c>
      <c r="G162" s="44"/>
      <c r="H162" s="44"/>
      <c r="I162" s="218"/>
      <c r="J162" s="44"/>
      <c r="K162" s="44"/>
      <c r="L162" s="48"/>
      <c r="M162" s="219"/>
      <c r="N162" s="220"/>
      <c r="O162" s="88"/>
      <c r="P162" s="88"/>
      <c r="Q162" s="88"/>
      <c r="R162" s="88"/>
      <c r="S162" s="88"/>
      <c r="T162" s="89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T162" s="20" t="s">
        <v>143</v>
      </c>
      <c r="AU162" s="20" t="s">
        <v>81</v>
      </c>
    </row>
    <row r="163" s="14" customFormat="1">
      <c r="A163" s="14"/>
      <c r="B163" s="234"/>
      <c r="C163" s="235"/>
      <c r="D163" s="216" t="s">
        <v>145</v>
      </c>
      <c r="E163" s="236" t="s">
        <v>21</v>
      </c>
      <c r="F163" s="237" t="s">
        <v>223</v>
      </c>
      <c r="G163" s="235"/>
      <c r="H163" s="236" t="s">
        <v>21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145</v>
      </c>
      <c r="AU163" s="243" t="s">
        <v>81</v>
      </c>
      <c r="AV163" s="14" t="s">
        <v>79</v>
      </c>
      <c r="AW163" s="14" t="s">
        <v>36</v>
      </c>
      <c r="AX163" s="14" t="s">
        <v>74</v>
      </c>
      <c r="AY163" s="243" t="s">
        <v>131</v>
      </c>
    </row>
    <row r="164" s="13" customFormat="1">
      <c r="A164" s="13"/>
      <c r="B164" s="223"/>
      <c r="C164" s="224"/>
      <c r="D164" s="216" t="s">
        <v>145</v>
      </c>
      <c r="E164" s="225" t="s">
        <v>21</v>
      </c>
      <c r="F164" s="226" t="s">
        <v>224</v>
      </c>
      <c r="G164" s="224"/>
      <c r="H164" s="227">
        <v>4.867</v>
      </c>
      <c r="I164" s="228"/>
      <c r="J164" s="224"/>
      <c r="K164" s="224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145</v>
      </c>
      <c r="AU164" s="233" t="s">
        <v>81</v>
      </c>
      <c r="AV164" s="13" t="s">
        <v>81</v>
      </c>
      <c r="AW164" s="13" t="s">
        <v>36</v>
      </c>
      <c r="AX164" s="13" t="s">
        <v>74</v>
      </c>
      <c r="AY164" s="233" t="s">
        <v>131</v>
      </c>
    </row>
    <row r="165" s="13" customFormat="1">
      <c r="A165" s="13"/>
      <c r="B165" s="223"/>
      <c r="C165" s="224"/>
      <c r="D165" s="216" t="s">
        <v>145</v>
      </c>
      <c r="E165" s="225" t="s">
        <v>21</v>
      </c>
      <c r="F165" s="226" t="s">
        <v>225</v>
      </c>
      <c r="G165" s="224"/>
      <c r="H165" s="227">
        <v>7.5190000000000001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145</v>
      </c>
      <c r="AU165" s="233" t="s">
        <v>81</v>
      </c>
      <c r="AV165" s="13" t="s">
        <v>81</v>
      </c>
      <c r="AW165" s="13" t="s">
        <v>36</v>
      </c>
      <c r="AX165" s="13" t="s">
        <v>74</v>
      </c>
      <c r="AY165" s="233" t="s">
        <v>131</v>
      </c>
    </row>
    <row r="166" s="13" customFormat="1">
      <c r="A166" s="13"/>
      <c r="B166" s="223"/>
      <c r="C166" s="224"/>
      <c r="D166" s="216" t="s">
        <v>145</v>
      </c>
      <c r="E166" s="225" t="s">
        <v>21</v>
      </c>
      <c r="F166" s="226" t="s">
        <v>226</v>
      </c>
      <c r="G166" s="224"/>
      <c r="H166" s="227">
        <v>1.8999999999999999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145</v>
      </c>
      <c r="AU166" s="233" t="s">
        <v>81</v>
      </c>
      <c r="AV166" s="13" t="s">
        <v>81</v>
      </c>
      <c r="AW166" s="13" t="s">
        <v>36</v>
      </c>
      <c r="AX166" s="13" t="s">
        <v>74</v>
      </c>
      <c r="AY166" s="233" t="s">
        <v>131</v>
      </c>
    </row>
    <row r="167" s="16" customFormat="1">
      <c r="A167" s="16"/>
      <c r="B167" s="255"/>
      <c r="C167" s="256"/>
      <c r="D167" s="216" t="s">
        <v>145</v>
      </c>
      <c r="E167" s="257" t="s">
        <v>21</v>
      </c>
      <c r="F167" s="258" t="s">
        <v>204</v>
      </c>
      <c r="G167" s="256"/>
      <c r="H167" s="259">
        <v>14.286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5" t="s">
        <v>145</v>
      </c>
      <c r="AU167" s="265" t="s">
        <v>81</v>
      </c>
      <c r="AV167" s="16" t="s">
        <v>132</v>
      </c>
      <c r="AW167" s="16" t="s">
        <v>36</v>
      </c>
      <c r="AX167" s="16" t="s">
        <v>74</v>
      </c>
      <c r="AY167" s="265" t="s">
        <v>131</v>
      </c>
    </row>
    <row r="168" s="14" customFormat="1">
      <c r="A168" s="14"/>
      <c r="B168" s="234"/>
      <c r="C168" s="235"/>
      <c r="D168" s="216" t="s">
        <v>145</v>
      </c>
      <c r="E168" s="236" t="s">
        <v>21</v>
      </c>
      <c r="F168" s="237" t="s">
        <v>227</v>
      </c>
      <c r="G168" s="235"/>
      <c r="H168" s="236" t="s">
        <v>21</v>
      </c>
      <c r="I168" s="238"/>
      <c r="J168" s="235"/>
      <c r="K168" s="235"/>
      <c r="L168" s="239"/>
      <c r="M168" s="240"/>
      <c r="N168" s="241"/>
      <c r="O168" s="241"/>
      <c r="P168" s="241"/>
      <c r="Q168" s="241"/>
      <c r="R168" s="241"/>
      <c r="S168" s="241"/>
      <c r="T168" s="24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3" t="s">
        <v>145</v>
      </c>
      <c r="AU168" s="243" t="s">
        <v>81</v>
      </c>
      <c r="AV168" s="14" t="s">
        <v>79</v>
      </c>
      <c r="AW168" s="14" t="s">
        <v>36</v>
      </c>
      <c r="AX168" s="14" t="s">
        <v>74</v>
      </c>
      <c r="AY168" s="243" t="s">
        <v>131</v>
      </c>
    </row>
    <row r="169" s="13" customFormat="1">
      <c r="A169" s="13"/>
      <c r="B169" s="223"/>
      <c r="C169" s="224"/>
      <c r="D169" s="216" t="s">
        <v>145</v>
      </c>
      <c r="E169" s="225" t="s">
        <v>21</v>
      </c>
      <c r="F169" s="226" t="s">
        <v>228</v>
      </c>
      <c r="G169" s="224"/>
      <c r="H169" s="227">
        <v>10.300000000000001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145</v>
      </c>
      <c r="AU169" s="233" t="s">
        <v>81</v>
      </c>
      <c r="AV169" s="13" t="s">
        <v>81</v>
      </c>
      <c r="AW169" s="13" t="s">
        <v>36</v>
      </c>
      <c r="AX169" s="13" t="s">
        <v>74</v>
      </c>
      <c r="AY169" s="233" t="s">
        <v>131</v>
      </c>
    </row>
    <row r="170" s="13" customFormat="1">
      <c r="A170" s="13"/>
      <c r="B170" s="223"/>
      <c r="C170" s="224"/>
      <c r="D170" s="216" t="s">
        <v>145</v>
      </c>
      <c r="E170" s="225" t="s">
        <v>21</v>
      </c>
      <c r="F170" s="226" t="s">
        <v>229</v>
      </c>
      <c r="G170" s="224"/>
      <c r="H170" s="227">
        <v>4.4180000000000001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145</v>
      </c>
      <c r="AU170" s="233" t="s">
        <v>81</v>
      </c>
      <c r="AV170" s="13" t="s">
        <v>81</v>
      </c>
      <c r="AW170" s="13" t="s">
        <v>36</v>
      </c>
      <c r="AX170" s="13" t="s">
        <v>74</v>
      </c>
      <c r="AY170" s="233" t="s">
        <v>131</v>
      </c>
    </row>
    <row r="171" s="13" customFormat="1">
      <c r="A171" s="13"/>
      <c r="B171" s="223"/>
      <c r="C171" s="224"/>
      <c r="D171" s="216" t="s">
        <v>145</v>
      </c>
      <c r="E171" s="225" t="s">
        <v>21</v>
      </c>
      <c r="F171" s="226" t="s">
        <v>230</v>
      </c>
      <c r="G171" s="224"/>
      <c r="H171" s="227">
        <v>7.0739999999999998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145</v>
      </c>
      <c r="AU171" s="233" t="s">
        <v>81</v>
      </c>
      <c r="AV171" s="13" t="s">
        <v>81</v>
      </c>
      <c r="AW171" s="13" t="s">
        <v>36</v>
      </c>
      <c r="AX171" s="13" t="s">
        <v>74</v>
      </c>
      <c r="AY171" s="233" t="s">
        <v>131</v>
      </c>
    </row>
    <row r="172" s="13" customFormat="1">
      <c r="A172" s="13"/>
      <c r="B172" s="223"/>
      <c r="C172" s="224"/>
      <c r="D172" s="216" t="s">
        <v>145</v>
      </c>
      <c r="E172" s="225" t="s">
        <v>21</v>
      </c>
      <c r="F172" s="226" t="s">
        <v>231</v>
      </c>
      <c r="G172" s="224"/>
      <c r="H172" s="227">
        <v>1.8540000000000001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145</v>
      </c>
      <c r="AU172" s="233" t="s">
        <v>81</v>
      </c>
      <c r="AV172" s="13" t="s">
        <v>81</v>
      </c>
      <c r="AW172" s="13" t="s">
        <v>36</v>
      </c>
      <c r="AX172" s="13" t="s">
        <v>74</v>
      </c>
      <c r="AY172" s="233" t="s">
        <v>131</v>
      </c>
    </row>
    <row r="173" s="13" customFormat="1">
      <c r="A173" s="13"/>
      <c r="B173" s="223"/>
      <c r="C173" s="224"/>
      <c r="D173" s="216" t="s">
        <v>145</v>
      </c>
      <c r="E173" s="225" t="s">
        <v>21</v>
      </c>
      <c r="F173" s="226" t="s">
        <v>232</v>
      </c>
      <c r="G173" s="224"/>
      <c r="H173" s="227">
        <v>1.8540000000000001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145</v>
      </c>
      <c r="AU173" s="233" t="s">
        <v>81</v>
      </c>
      <c r="AV173" s="13" t="s">
        <v>81</v>
      </c>
      <c r="AW173" s="13" t="s">
        <v>36</v>
      </c>
      <c r="AX173" s="13" t="s">
        <v>74</v>
      </c>
      <c r="AY173" s="233" t="s">
        <v>131</v>
      </c>
    </row>
    <row r="174" s="13" customFormat="1">
      <c r="A174" s="13"/>
      <c r="B174" s="223"/>
      <c r="C174" s="224"/>
      <c r="D174" s="216" t="s">
        <v>145</v>
      </c>
      <c r="E174" s="225" t="s">
        <v>21</v>
      </c>
      <c r="F174" s="226" t="s">
        <v>233</v>
      </c>
      <c r="G174" s="224"/>
      <c r="H174" s="227">
        <v>4.7999999999999998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145</v>
      </c>
      <c r="AU174" s="233" t="s">
        <v>81</v>
      </c>
      <c r="AV174" s="13" t="s">
        <v>81</v>
      </c>
      <c r="AW174" s="13" t="s">
        <v>36</v>
      </c>
      <c r="AX174" s="13" t="s">
        <v>74</v>
      </c>
      <c r="AY174" s="233" t="s">
        <v>131</v>
      </c>
    </row>
    <row r="175" s="16" customFormat="1">
      <c r="A175" s="16"/>
      <c r="B175" s="255"/>
      <c r="C175" s="256"/>
      <c r="D175" s="216" t="s">
        <v>145</v>
      </c>
      <c r="E175" s="257" t="s">
        <v>21</v>
      </c>
      <c r="F175" s="258" t="s">
        <v>204</v>
      </c>
      <c r="G175" s="256"/>
      <c r="H175" s="259">
        <v>30.300000000000001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65" t="s">
        <v>145</v>
      </c>
      <c r="AU175" s="265" t="s">
        <v>81</v>
      </c>
      <c r="AV175" s="16" t="s">
        <v>132</v>
      </c>
      <c r="AW175" s="16" t="s">
        <v>36</v>
      </c>
      <c r="AX175" s="16" t="s">
        <v>74</v>
      </c>
      <c r="AY175" s="265" t="s">
        <v>131</v>
      </c>
    </row>
    <row r="176" s="15" customFormat="1">
      <c r="A176" s="15"/>
      <c r="B176" s="244"/>
      <c r="C176" s="245"/>
      <c r="D176" s="216" t="s">
        <v>145</v>
      </c>
      <c r="E176" s="246" t="s">
        <v>21</v>
      </c>
      <c r="F176" s="247" t="s">
        <v>166</v>
      </c>
      <c r="G176" s="245"/>
      <c r="H176" s="248">
        <v>44.585999999999991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4" t="s">
        <v>145</v>
      </c>
      <c r="AU176" s="254" t="s">
        <v>81</v>
      </c>
      <c r="AV176" s="15" t="s">
        <v>139</v>
      </c>
      <c r="AW176" s="15" t="s">
        <v>36</v>
      </c>
      <c r="AX176" s="15" t="s">
        <v>79</v>
      </c>
      <c r="AY176" s="254" t="s">
        <v>131</v>
      </c>
    </row>
    <row r="177" s="2" customFormat="1" ht="21.75" customHeight="1">
      <c r="A177" s="42"/>
      <c r="B177" s="43"/>
      <c r="C177" s="203" t="s">
        <v>234</v>
      </c>
      <c r="D177" s="203" t="s">
        <v>134</v>
      </c>
      <c r="E177" s="204" t="s">
        <v>235</v>
      </c>
      <c r="F177" s="205" t="s">
        <v>236</v>
      </c>
      <c r="G177" s="206" t="s">
        <v>179</v>
      </c>
      <c r="H177" s="207">
        <v>37.886000000000003</v>
      </c>
      <c r="I177" s="208"/>
      <c r="J177" s="209">
        <f>ROUND(I177*H177,2)</f>
        <v>0</v>
      </c>
      <c r="K177" s="205" t="s">
        <v>138</v>
      </c>
      <c r="L177" s="48"/>
      <c r="M177" s="210" t="s">
        <v>21</v>
      </c>
      <c r="N177" s="211" t="s">
        <v>45</v>
      </c>
      <c r="O177" s="88"/>
      <c r="P177" s="212">
        <f>O177*H177</f>
        <v>0</v>
      </c>
      <c r="Q177" s="212">
        <v>0.0030000000000000001</v>
      </c>
      <c r="R177" s="212">
        <f>Q177*H177</f>
        <v>0.11365800000000001</v>
      </c>
      <c r="S177" s="212">
        <v>0</v>
      </c>
      <c r="T177" s="213">
        <f>S177*H177</f>
        <v>0</v>
      </c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R177" s="214" t="s">
        <v>139</v>
      </c>
      <c r="AT177" s="214" t="s">
        <v>134</v>
      </c>
      <c r="AU177" s="214" t="s">
        <v>81</v>
      </c>
      <c r="AY177" s="20" t="s">
        <v>131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0" t="s">
        <v>79</v>
      </c>
      <c r="BK177" s="215">
        <f>ROUND(I177*H177,2)</f>
        <v>0</v>
      </c>
      <c r="BL177" s="20" t="s">
        <v>139</v>
      </c>
      <c r="BM177" s="214" t="s">
        <v>237</v>
      </c>
    </row>
    <row r="178" s="2" customFormat="1">
      <c r="A178" s="42"/>
      <c r="B178" s="43"/>
      <c r="C178" s="44"/>
      <c r="D178" s="216" t="s">
        <v>141</v>
      </c>
      <c r="E178" s="44"/>
      <c r="F178" s="217" t="s">
        <v>238</v>
      </c>
      <c r="G178" s="44"/>
      <c r="H178" s="44"/>
      <c r="I178" s="218"/>
      <c r="J178" s="44"/>
      <c r="K178" s="44"/>
      <c r="L178" s="48"/>
      <c r="M178" s="219"/>
      <c r="N178" s="220"/>
      <c r="O178" s="88"/>
      <c r="P178" s="88"/>
      <c r="Q178" s="88"/>
      <c r="R178" s="88"/>
      <c r="S178" s="88"/>
      <c r="T178" s="89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T178" s="20" t="s">
        <v>141</v>
      </c>
      <c r="AU178" s="20" t="s">
        <v>81</v>
      </c>
    </row>
    <row r="179" s="2" customFormat="1">
      <c r="A179" s="42"/>
      <c r="B179" s="43"/>
      <c r="C179" s="44"/>
      <c r="D179" s="221" t="s">
        <v>143</v>
      </c>
      <c r="E179" s="44"/>
      <c r="F179" s="222" t="s">
        <v>239</v>
      </c>
      <c r="G179" s="44"/>
      <c r="H179" s="44"/>
      <c r="I179" s="218"/>
      <c r="J179" s="44"/>
      <c r="K179" s="44"/>
      <c r="L179" s="48"/>
      <c r="M179" s="219"/>
      <c r="N179" s="220"/>
      <c r="O179" s="88"/>
      <c r="P179" s="88"/>
      <c r="Q179" s="88"/>
      <c r="R179" s="88"/>
      <c r="S179" s="88"/>
      <c r="T179" s="89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T179" s="20" t="s">
        <v>143</v>
      </c>
      <c r="AU179" s="20" t="s">
        <v>81</v>
      </c>
    </row>
    <row r="180" s="14" customFormat="1">
      <c r="A180" s="14"/>
      <c r="B180" s="234"/>
      <c r="C180" s="235"/>
      <c r="D180" s="216" t="s">
        <v>145</v>
      </c>
      <c r="E180" s="236" t="s">
        <v>21</v>
      </c>
      <c r="F180" s="237" t="s">
        <v>223</v>
      </c>
      <c r="G180" s="235"/>
      <c r="H180" s="236" t="s">
        <v>21</v>
      </c>
      <c r="I180" s="238"/>
      <c r="J180" s="235"/>
      <c r="K180" s="235"/>
      <c r="L180" s="239"/>
      <c r="M180" s="240"/>
      <c r="N180" s="241"/>
      <c r="O180" s="241"/>
      <c r="P180" s="241"/>
      <c r="Q180" s="241"/>
      <c r="R180" s="241"/>
      <c r="S180" s="241"/>
      <c r="T180" s="24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3" t="s">
        <v>145</v>
      </c>
      <c r="AU180" s="243" t="s">
        <v>81</v>
      </c>
      <c r="AV180" s="14" t="s">
        <v>79</v>
      </c>
      <c r="AW180" s="14" t="s">
        <v>36</v>
      </c>
      <c r="AX180" s="14" t="s">
        <v>74</v>
      </c>
      <c r="AY180" s="243" t="s">
        <v>131</v>
      </c>
    </row>
    <row r="181" s="13" customFormat="1">
      <c r="A181" s="13"/>
      <c r="B181" s="223"/>
      <c r="C181" s="224"/>
      <c r="D181" s="216" t="s">
        <v>145</v>
      </c>
      <c r="E181" s="225" t="s">
        <v>21</v>
      </c>
      <c r="F181" s="226" t="s">
        <v>224</v>
      </c>
      <c r="G181" s="224"/>
      <c r="H181" s="227">
        <v>4.867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145</v>
      </c>
      <c r="AU181" s="233" t="s">
        <v>81</v>
      </c>
      <c r="AV181" s="13" t="s">
        <v>81</v>
      </c>
      <c r="AW181" s="13" t="s">
        <v>36</v>
      </c>
      <c r="AX181" s="13" t="s">
        <v>74</v>
      </c>
      <c r="AY181" s="233" t="s">
        <v>131</v>
      </c>
    </row>
    <row r="182" s="13" customFormat="1">
      <c r="A182" s="13"/>
      <c r="B182" s="223"/>
      <c r="C182" s="224"/>
      <c r="D182" s="216" t="s">
        <v>145</v>
      </c>
      <c r="E182" s="225" t="s">
        <v>21</v>
      </c>
      <c r="F182" s="226" t="s">
        <v>225</v>
      </c>
      <c r="G182" s="224"/>
      <c r="H182" s="227">
        <v>7.5190000000000001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145</v>
      </c>
      <c r="AU182" s="233" t="s">
        <v>81</v>
      </c>
      <c r="AV182" s="13" t="s">
        <v>81</v>
      </c>
      <c r="AW182" s="13" t="s">
        <v>36</v>
      </c>
      <c r="AX182" s="13" t="s">
        <v>74</v>
      </c>
      <c r="AY182" s="233" t="s">
        <v>131</v>
      </c>
    </row>
    <row r="183" s="16" customFormat="1">
      <c r="A183" s="16"/>
      <c r="B183" s="255"/>
      <c r="C183" s="256"/>
      <c r="D183" s="216" t="s">
        <v>145</v>
      </c>
      <c r="E183" s="257" t="s">
        <v>21</v>
      </c>
      <c r="F183" s="258" t="s">
        <v>204</v>
      </c>
      <c r="G183" s="256"/>
      <c r="H183" s="259">
        <v>12.385999999999999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65" t="s">
        <v>145</v>
      </c>
      <c r="AU183" s="265" t="s">
        <v>81</v>
      </c>
      <c r="AV183" s="16" t="s">
        <v>132</v>
      </c>
      <c r="AW183" s="16" t="s">
        <v>36</v>
      </c>
      <c r="AX183" s="16" t="s">
        <v>74</v>
      </c>
      <c r="AY183" s="265" t="s">
        <v>131</v>
      </c>
    </row>
    <row r="184" s="14" customFormat="1">
      <c r="A184" s="14"/>
      <c r="B184" s="234"/>
      <c r="C184" s="235"/>
      <c r="D184" s="216" t="s">
        <v>145</v>
      </c>
      <c r="E184" s="236" t="s">
        <v>21</v>
      </c>
      <c r="F184" s="237" t="s">
        <v>227</v>
      </c>
      <c r="G184" s="235"/>
      <c r="H184" s="236" t="s">
        <v>21</v>
      </c>
      <c r="I184" s="238"/>
      <c r="J184" s="235"/>
      <c r="K184" s="235"/>
      <c r="L184" s="239"/>
      <c r="M184" s="240"/>
      <c r="N184" s="241"/>
      <c r="O184" s="241"/>
      <c r="P184" s="241"/>
      <c r="Q184" s="241"/>
      <c r="R184" s="241"/>
      <c r="S184" s="241"/>
      <c r="T184" s="24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3" t="s">
        <v>145</v>
      </c>
      <c r="AU184" s="243" t="s">
        <v>81</v>
      </c>
      <c r="AV184" s="14" t="s">
        <v>79</v>
      </c>
      <c r="AW184" s="14" t="s">
        <v>36</v>
      </c>
      <c r="AX184" s="14" t="s">
        <v>74</v>
      </c>
      <c r="AY184" s="243" t="s">
        <v>131</v>
      </c>
    </row>
    <row r="185" s="13" customFormat="1">
      <c r="A185" s="13"/>
      <c r="B185" s="223"/>
      <c r="C185" s="224"/>
      <c r="D185" s="216" t="s">
        <v>145</v>
      </c>
      <c r="E185" s="225" t="s">
        <v>21</v>
      </c>
      <c r="F185" s="226" t="s">
        <v>228</v>
      </c>
      <c r="G185" s="224"/>
      <c r="H185" s="227">
        <v>10.300000000000001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145</v>
      </c>
      <c r="AU185" s="233" t="s">
        <v>81</v>
      </c>
      <c r="AV185" s="13" t="s">
        <v>81</v>
      </c>
      <c r="AW185" s="13" t="s">
        <v>36</v>
      </c>
      <c r="AX185" s="13" t="s">
        <v>74</v>
      </c>
      <c r="AY185" s="233" t="s">
        <v>131</v>
      </c>
    </row>
    <row r="186" s="13" customFormat="1">
      <c r="A186" s="13"/>
      <c r="B186" s="223"/>
      <c r="C186" s="224"/>
      <c r="D186" s="216" t="s">
        <v>145</v>
      </c>
      <c r="E186" s="225" t="s">
        <v>21</v>
      </c>
      <c r="F186" s="226" t="s">
        <v>229</v>
      </c>
      <c r="G186" s="224"/>
      <c r="H186" s="227">
        <v>4.4180000000000001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145</v>
      </c>
      <c r="AU186" s="233" t="s">
        <v>81</v>
      </c>
      <c r="AV186" s="13" t="s">
        <v>81</v>
      </c>
      <c r="AW186" s="13" t="s">
        <v>36</v>
      </c>
      <c r="AX186" s="13" t="s">
        <v>74</v>
      </c>
      <c r="AY186" s="233" t="s">
        <v>131</v>
      </c>
    </row>
    <row r="187" s="13" customFormat="1">
      <c r="A187" s="13"/>
      <c r="B187" s="223"/>
      <c r="C187" s="224"/>
      <c r="D187" s="216" t="s">
        <v>145</v>
      </c>
      <c r="E187" s="225" t="s">
        <v>21</v>
      </c>
      <c r="F187" s="226" t="s">
        <v>230</v>
      </c>
      <c r="G187" s="224"/>
      <c r="H187" s="227">
        <v>7.0739999999999998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145</v>
      </c>
      <c r="AU187" s="233" t="s">
        <v>81</v>
      </c>
      <c r="AV187" s="13" t="s">
        <v>81</v>
      </c>
      <c r="AW187" s="13" t="s">
        <v>36</v>
      </c>
      <c r="AX187" s="13" t="s">
        <v>74</v>
      </c>
      <c r="AY187" s="233" t="s">
        <v>131</v>
      </c>
    </row>
    <row r="188" s="13" customFormat="1">
      <c r="A188" s="13"/>
      <c r="B188" s="223"/>
      <c r="C188" s="224"/>
      <c r="D188" s="216" t="s">
        <v>145</v>
      </c>
      <c r="E188" s="225" t="s">
        <v>21</v>
      </c>
      <c r="F188" s="226" t="s">
        <v>231</v>
      </c>
      <c r="G188" s="224"/>
      <c r="H188" s="227">
        <v>1.8540000000000001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145</v>
      </c>
      <c r="AU188" s="233" t="s">
        <v>81</v>
      </c>
      <c r="AV188" s="13" t="s">
        <v>81</v>
      </c>
      <c r="AW188" s="13" t="s">
        <v>36</v>
      </c>
      <c r="AX188" s="13" t="s">
        <v>74</v>
      </c>
      <c r="AY188" s="233" t="s">
        <v>131</v>
      </c>
    </row>
    <row r="189" s="13" customFormat="1">
      <c r="A189" s="13"/>
      <c r="B189" s="223"/>
      <c r="C189" s="224"/>
      <c r="D189" s="216" t="s">
        <v>145</v>
      </c>
      <c r="E189" s="225" t="s">
        <v>21</v>
      </c>
      <c r="F189" s="226" t="s">
        <v>232</v>
      </c>
      <c r="G189" s="224"/>
      <c r="H189" s="227">
        <v>1.8540000000000001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145</v>
      </c>
      <c r="AU189" s="233" t="s">
        <v>81</v>
      </c>
      <c r="AV189" s="13" t="s">
        <v>81</v>
      </c>
      <c r="AW189" s="13" t="s">
        <v>36</v>
      </c>
      <c r="AX189" s="13" t="s">
        <v>74</v>
      </c>
      <c r="AY189" s="233" t="s">
        <v>131</v>
      </c>
    </row>
    <row r="190" s="16" customFormat="1">
      <c r="A190" s="16"/>
      <c r="B190" s="255"/>
      <c r="C190" s="256"/>
      <c r="D190" s="216" t="s">
        <v>145</v>
      </c>
      <c r="E190" s="257" t="s">
        <v>21</v>
      </c>
      <c r="F190" s="258" t="s">
        <v>204</v>
      </c>
      <c r="G190" s="256"/>
      <c r="H190" s="259">
        <v>25.5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65" t="s">
        <v>145</v>
      </c>
      <c r="AU190" s="265" t="s">
        <v>81</v>
      </c>
      <c r="AV190" s="16" t="s">
        <v>132</v>
      </c>
      <c r="AW190" s="16" t="s">
        <v>36</v>
      </c>
      <c r="AX190" s="16" t="s">
        <v>74</v>
      </c>
      <c r="AY190" s="265" t="s">
        <v>131</v>
      </c>
    </row>
    <row r="191" s="15" customFormat="1">
      <c r="A191" s="15"/>
      <c r="B191" s="244"/>
      <c r="C191" s="245"/>
      <c r="D191" s="216" t="s">
        <v>145</v>
      </c>
      <c r="E191" s="246" t="s">
        <v>21</v>
      </c>
      <c r="F191" s="247" t="s">
        <v>166</v>
      </c>
      <c r="G191" s="245"/>
      <c r="H191" s="248">
        <v>37.885999999999996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4" t="s">
        <v>145</v>
      </c>
      <c r="AU191" s="254" t="s">
        <v>81</v>
      </c>
      <c r="AV191" s="15" t="s">
        <v>139</v>
      </c>
      <c r="AW191" s="15" t="s">
        <v>36</v>
      </c>
      <c r="AX191" s="15" t="s">
        <v>79</v>
      </c>
      <c r="AY191" s="254" t="s">
        <v>131</v>
      </c>
    </row>
    <row r="192" s="2" customFormat="1" ht="24.15" customHeight="1">
      <c r="A192" s="42"/>
      <c r="B192" s="43"/>
      <c r="C192" s="203" t="s">
        <v>8</v>
      </c>
      <c r="D192" s="203" t="s">
        <v>134</v>
      </c>
      <c r="E192" s="204" t="s">
        <v>240</v>
      </c>
      <c r="F192" s="205" t="s">
        <v>241</v>
      </c>
      <c r="G192" s="206" t="s">
        <v>179</v>
      </c>
      <c r="H192" s="207">
        <v>4.5599999999999996</v>
      </c>
      <c r="I192" s="208"/>
      <c r="J192" s="209">
        <f>ROUND(I192*H192,2)</f>
        <v>0</v>
      </c>
      <c r="K192" s="205" t="s">
        <v>138</v>
      </c>
      <c r="L192" s="48"/>
      <c r="M192" s="210" t="s">
        <v>21</v>
      </c>
      <c r="N192" s="211" t="s">
        <v>45</v>
      </c>
      <c r="O192" s="88"/>
      <c r="P192" s="212">
        <f>O192*H192</f>
        <v>0</v>
      </c>
      <c r="Q192" s="212">
        <v>0.034680000000000002</v>
      </c>
      <c r="R192" s="212">
        <f>Q192*H192</f>
        <v>0.1581408</v>
      </c>
      <c r="S192" s="212">
        <v>0</v>
      </c>
      <c r="T192" s="213">
        <f>S192*H192</f>
        <v>0</v>
      </c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R192" s="214" t="s">
        <v>139</v>
      </c>
      <c r="AT192" s="214" t="s">
        <v>134</v>
      </c>
      <c r="AU192" s="214" t="s">
        <v>81</v>
      </c>
      <c r="AY192" s="20" t="s">
        <v>131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20" t="s">
        <v>79</v>
      </c>
      <c r="BK192" s="215">
        <f>ROUND(I192*H192,2)</f>
        <v>0</v>
      </c>
      <c r="BL192" s="20" t="s">
        <v>139</v>
      </c>
      <c r="BM192" s="214" t="s">
        <v>242</v>
      </c>
    </row>
    <row r="193" s="2" customFormat="1">
      <c r="A193" s="42"/>
      <c r="B193" s="43"/>
      <c r="C193" s="44"/>
      <c r="D193" s="216" t="s">
        <v>141</v>
      </c>
      <c r="E193" s="44"/>
      <c r="F193" s="217" t="s">
        <v>243</v>
      </c>
      <c r="G193" s="44"/>
      <c r="H193" s="44"/>
      <c r="I193" s="218"/>
      <c r="J193" s="44"/>
      <c r="K193" s="44"/>
      <c r="L193" s="48"/>
      <c r="M193" s="219"/>
      <c r="N193" s="220"/>
      <c r="O193" s="88"/>
      <c r="P193" s="88"/>
      <c r="Q193" s="88"/>
      <c r="R193" s="88"/>
      <c r="S193" s="88"/>
      <c r="T193" s="89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T193" s="20" t="s">
        <v>141</v>
      </c>
      <c r="AU193" s="20" t="s">
        <v>81</v>
      </c>
    </row>
    <row r="194" s="2" customFormat="1">
      <c r="A194" s="42"/>
      <c r="B194" s="43"/>
      <c r="C194" s="44"/>
      <c r="D194" s="221" t="s">
        <v>143</v>
      </c>
      <c r="E194" s="44"/>
      <c r="F194" s="222" t="s">
        <v>244</v>
      </c>
      <c r="G194" s="44"/>
      <c r="H194" s="44"/>
      <c r="I194" s="218"/>
      <c r="J194" s="44"/>
      <c r="K194" s="44"/>
      <c r="L194" s="48"/>
      <c r="M194" s="219"/>
      <c r="N194" s="220"/>
      <c r="O194" s="88"/>
      <c r="P194" s="88"/>
      <c r="Q194" s="88"/>
      <c r="R194" s="88"/>
      <c r="S194" s="88"/>
      <c r="T194" s="89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T194" s="20" t="s">
        <v>143</v>
      </c>
      <c r="AU194" s="20" t="s">
        <v>81</v>
      </c>
    </row>
    <row r="195" s="14" customFormat="1">
      <c r="A195" s="14"/>
      <c r="B195" s="234"/>
      <c r="C195" s="235"/>
      <c r="D195" s="216" t="s">
        <v>145</v>
      </c>
      <c r="E195" s="236" t="s">
        <v>21</v>
      </c>
      <c r="F195" s="237" t="s">
        <v>245</v>
      </c>
      <c r="G195" s="235"/>
      <c r="H195" s="236" t="s">
        <v>21</v>
      </c>
      <c r="I195" s="238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145</v>
      </c>
      <c r="AU195" s="243" t="s">
        <v>81</v>
      </c>
      <c r="AV195" s="14" t="s">
        <v>79</v>
      </c>
      <c r="AW195" s="14" t="s">
        <v>36</v>
      </c>
      <c r="AX195" s="14" t="s">
        <v>74</v>
      </c>
      <c r="AY195" s="243" t="s">
        <v>131</v>
      </c>
    </row>
    <row r="196" s="13" customFormat="1">
      <c r="A196" s="13"/>
      <c r="B196" s="223"/>
      <c r="C196" s="224"/>
      <c r="D196" s="216" t="s">
        <v>145</v>
      </c>
      <c r="E196" s="225" t="s">
        <v>21</v>
      </c>
      <c r="F196" s="226" t="s">
        <v>246</v>
      </c>
      <c r="G196" s="224"/>
      <c r="H196" s="227">
        <v>2.9260000000000002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145</v>
      </c>
      <c r="AU196" s="233" t="s">
        <v>81</v>
      </c>
      <c r="AV196" s="13" t="s">
        <v>81</v>
      </c>
      <c r="AW196" s="13" t="s">
        <v>36</v>
      </c>
      <c r="AX196" s="13" t="s">
        <v>74</v>
      </c>
      <c r="AY196" s="233" t="s">
        <v>131</v>
      </c>
    </row>
    <row r="197" s="14" customFormat="1">
      <c r="A197" s="14"/>
      <c r="B197" s="234"/>
      <c r="C197" s="235"/>
      <c r="D197" s="216" t="s">
        <v>145</v>
      </c>
      <c r="E197" s="236" t="s">
        <v>21</v>
      </c>
      <c r="F197" s="237" t="s">
        <v>247</v>
      </c>
      <c r="G197" s="235"/>
      <c r="H197" s="236" t="s">
        <v>21</v>
      </c>
      <c r="I197" s="238"/>
      <c r="J197" s="235"/>
      <c r="K197" s="235"/>
      <c r="L197" s="239"/>
      <c r="M197" s="240"/>
      <c r="N197" s="241"/>
      <c r="O197" s="241"/>
      <c r="P197" s="241"/>
      <c r="Q197" s="241"/>
      <c r="R197" s="241"/>
      <c r="S197" s="241"/>
      <c r="T197" s="24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3" t="s">
        <v>145</v>
      </c>
      <c r="AU197" s="243" t="s">
        <v>81</v>
      </c>
      <c r="AV197" s="14" t="s">
        <v>79</v>
      </c>
      <c r="AW197" s="14" t="s">
        <v>36</v>
      </c>
      <c r="AX197" s="14" t="s">
        <v>74</v>
      </c>
      <c r="AY197" s="243" t="s">
        <v>131</v>
      </c>
    </row>
    <row r="198" s="13" customFormat="1">
      <c r="A198" s="13"/>
      <c r="B198" s="223"/>
      <c r="C198" s="224"/>
      <c r="D198" s="216" t="s">
        <v>145</v>
      </c>
      <c r="E198" s="225" t="s">
        <v>21</v>
      </c>
      <c r="F198" s="226" t="s">
        <v>248</v>
      </c>
      <c r="G198" s="224"/>
      <c r="H198" s="227">
        <v>1.6339999999999999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145</v>
      </c>
      <c r="AU198" s="233" t="s">
        <v>81</v>
      </c>
      <c r="AV198" s="13" t="s">
        <v>81</v>
      </c>
      <c r="AW198" s="13" t="s">
        <v>36</v>
      </c>
      <c r="AX198" s="13" t="s">
        <v>74</v>
      </c>
      <c r="AY198" s="233" t="s">
        <v>131</v>
      </c>
    </row>
    <row r="199" s="15" customFormat="1">
      <c r="A199" s="15"/>
      <c r="B199" s="244"/>
      <c r="C199" s="245"/>
      <c r="D199" s="216" t="s">
        <v>145</v>
      </c>
      <c r="E199" s="246" t="s">
        <v>21</v>
      </c>
      <c r="F199" s="247" t="s">
        <v>166</v>
      </c>
      <c r="G199" s="245"/>
      <c r="H199" s="248">
        <v>4.5600000000000005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4" t="s">
        <v>145</v>
      </c>
      <c r="AU199" s="254" t="s">
        <v>81</v>
      </c>
      <c r="AV199" s="15" t="s">
        <v>139</v>
      </c>
      <c r="AW199" s="15" t="s">
        <v>36</v>
      </c>
      <c r="AX199" s="15" t="s">
        <v>79</v>
      </c>
      <c r="AY199" s="254" t="s">
        <v>131</v>
      </c>
    </row>
    <row r="200" s="2" customFormat="1" ht="37.8" customHeight="1">
      <c r="A200" s="42"/>
      <c r="B200" s="43"/>
      <c r="C200" s="203" t="s">
        <v>249</v>
      </c>
      <c r="D200" s="203" t="s">
        <v>134</v>
      </c>
      <c r="E200" s="204" t="s">
        <v>250</v>
      </c>
      <c r="F200" s="205" t="s">
        <v>251</v>
      </c>
      <c r="G200" s="206" t="s">
        <v>179</v>
      </c>
      <c r="H200" s="207">
        <v>285.73000000000002</v>
      </c>
      <c r="I200" s="208"/>
      <c r="J200" s="209">
        <f>ROUND(I200*H200,2)</f>
        <v>0</v>
      </c>
      <c r="K200" s="205" t="s">
        <v>138</v>
      </c>
      <c r="L200" s="48"/>
      <c r="M200" s="210" t="s">
        <v>21</v>
      </c>
      <c r="N200" s="211" t="s">
        <v>45</v>
      </c>
      <c r="O200" s="88"/>
      <c r="P200" s="212">
        <f>O200*H200</f>
        <v>0</v>
      </c>
      <c r="Q200" s="212">
        <v>0.0057099999999999998</v>
      </c>
      <c r="R200" s="212">
        <f>Q200*H200</f>
        <v>1.6315183</v>
      </c>
      <c r="S200" s="212">
        <v>0</v>
      </c>
      <c r="T200" s="213">
        <f>S200*H200</f>
        <v>0</v>
      </c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R200" s="214" t="s">
        <v>139</v>
      </c>
      <c r="AT200" s="214" t="s">
        <v>134</v>
      </c>
      <c r="AU200" s="214" t="s">
        <v>81</v>
      </c>
      <c r="AY200" s="20" t="s">
        <v>131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20" t="s">
        <v>79</v>
      </c>
      <c r="BK200" s="215">
        <f>ROUND(I200*H200,2)</f>
        <v>0</v>
      </c>
      <c r="BL200" s="20" t="s">
        <v>139</v>
      </c>
      <c r="BM200" s="214" t="s">
        <v>252</v>
      </c>
    </row>
    <row r="201" s="2" customFormat="1">
      <c r="A201" s="42"/>
      <c r="B201" s="43"/>
      <c r="C201" s="44"/>
      <c r="D201" s="216" t="s">
        <v>141</v>
      </c>
      <c r="E201" s="44"/>
      <c r="F201" s="217" t="s">
        <v>253</v>
      </c>
      <c r="G201" s="44"/>
      <c r="H201" s="44"/>
      <c r="I201" s="218"/>
      <c r="J201" s="44"/>
      <c r="K201" s="44"/>
      <c r="L201" s="48"/>
      <c r="M201" s="219"/>
      <c r="N201" s="220"/>
      <c r="O201" s="88"/>
      <c r="P201" s="88"/>
      <c r="Q201" s="88"/>
      <c r="R201" s="88"/>
      <c r="S201" s="88"/>
      <c r="T201" s="89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T201" s="20" t="s">
        <v>141</v>
      </c>
      <c r="AU201" s="20" t="s">
        <v>81</v>
      </c>
    </row>
    <row r="202" s="2" customFormat="1">
      <c r="A202" s="42"/>
      <c r="B202" s="43"/>
      <c r="C202" s="44"/>
      <c r="D202" s="221" t="s">
        <v>143</v>
      </c>
      <c r="E202" s="44"/>
      <c r="F202" s="222" t="s">
        <v>254</v>
      </c>
      <c r="G202" s="44"/>
      <c r="H202" s="44"/>
      <c r="I202" s="218"/>
      <c r="J202" s="44"/>
      <c r="K202" s="44"/>
      <c r="L202" s="48"/>
      <c r="M202" s="219"/>
      <c r="N202" s="220"/>
      <c r="O202" s="88"/>
      <c r="P202" s="88"/>
      <c r="Q202" s="88"/>
      <c r="R202" s="88"/>
      <c r="S202" s="88"/>
      <c r="T202" s="89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T202" s="20" t="s">
        <v>143</v>
      </c>
      <c r="AU202" s="20" t="s">
        <v>81</v>
      </c>
    </row>
    <row r="203" s="13" customFormat="1">
      <c r="A203" s="13"/>
      <c r="B203" s="223"/>
      <c r="C203" s="224"/>
      <c r="D203" s="216" t="s">
        <v>145</v>
      </c>
      <c r="E203" s="225" t="s">
        <v>21</v>
      </c>
      <c r="F203" s="226" t="s">
        <v>255</v>
      </c>
      <c r="G203" s="224"/>
      <c r="H203" s="227">
        <v>35.945999999999998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145</v>
      </c>
      <c r="AU203" s="233" t="s">
        <v>81</v>
      </c>
      <c r="AV203" s="13" t="s">
        <v>81</v>
      </c>
      <c r="AW203" s="13" t="s">
        <v>36</v>
      </c>
      <c r="AX203" s="13" t="s">
        <v>74</v>
      </c>
      <c r="AY203" s="233" t="s">
        <v>131</v>
      </c>
    </row>
    <row r="204" s="13" customFormat="1">
      <c r="A204" s="13"/>
      <c r="B204" s="223"/>
      <c r="C204" s="224"/>
      <c r="D204" s="216" t="s">
        <v>145</v>
      </c>
      <c r="E204" s="225" t="s">
        <v>21</v>
      </c>
      <c r="F204" s="226" t="s">
        <v>256</v>
      </c>
      <c r="G204" s="224"/>
      <c r="H204" s="227">
        <v>51.423000000000002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145</v>
      </c>
      <c r="AU204" s="233" t="s">
        <v>81</v>
      </c>
      <c r="AV204" s="13" t="s">
        <v>81</v>
      </c>
      <c r="AW204" s="13" t="s">
        <v>36</v>
      </c>
      <c r="AX204" s="13" t="s">
        <v>74</v>
      </c>
      <c r="AY204" s="233" t="s">
        <v>131</v>
      </c>
    </row>
    <row r="205" s="13" customFormat="1">
      <c r="A205" s="13"/>
      <c r="B205" s="223"/>
      <c r="C205" s="224"/>
      <c r="D205" s="216" t="s">
        <v>145</v>
      </c>
      <c r="E205" s="225" t="s">
        <v>21</v>
      </c>
      <c r="F205" s="226" t="s">
        <v>257</v>
      </c>
      <c r="G205" s="224"/>
      <c r="H205" s="227">
        <v>50.036000000000001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145</v>
      </c>
      <c r="AU205" s="233" t="s">
        <v>81</v>
      </c>
      <c r="AV205" s="13" t="s">
        <v>81</v>
      </c>
      <c r="AW205" s="13" t="s">
        <v>36</v>
      </c>
      <c r="AX205" s="13" t="s">
        <v>74</v>
      </c>
      <c r="AY205" s="233" t="s">
        <v>131</v>
      </c>
    </row>
    <row r="206" s="13" customFormat="1">
      <c r="A206" s="13"/>
      <c r="B206" s="223"/>
      <c r="C206" s="224"/>
      <c r="D206" s="216" t="s">
        <v>145</v>
      </c>
      <c r="E206" s="225" t="s">
        <v>21</v>
      </c>
      <c r="F206" s="226" t="s">
        <v>258</v>
      </c>
      <c r="G206" s="224"/>
      <c r="H206" s="227">
        <v>26.431999999999999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145</v>
      </c>
      <c r="AU206" s="233" t="s">
        <v>81</v>
      </c>
      <c r="AV206" s="13" t="s">
        <v>81</v>
      </c>
      <c r="AW206" s="13" t="s">
        <v>36</v>
      </c>
      <c r="AX206" s="13" t="s">
        <v>74</v>
      </c>
      <c r="AY206" s="233" t="s">
        <v>131</v>
      </c>
    </row>
    <row r="207" s="13" customFormat="1">
      <c r="A207" s="13"/>
      <c r="B207" s="223"/>
      <c r="C207" s="224"/>
      <c r="D207" s="216" t="s">
        <v>145</v>
      </c>
      <c r="E207" s="225" t="s">
        <v>21</v>
      </c>
      <c r="F207" s="226" t="s">
        <v>259</v>
      </c>
      <c r="G207" s="224"/>
      <c r="H207" s="227">
        <v>29.198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145</v>
      </c>
      <c r="AU207" s="233" t="s">
        <v>81</v>
      </c>
      <c r="AV207" s="13" t="s">
        <v>81</v>
      </c>
      <c r="AW207" s="13" t="s">
        <v>36</v>
      </c>
      <c r="AX207" s="13" t="s">
        <v>74</v>
      </c>
      <c r="AY207" s="233" t="s">
        <v>131</v>
      </c>
    </row>
    <row r="208" s="13" customFormat="1">
      <c r="A208" s="13"/>
      <c r="B208" s="223"/>
      <c r="C208" s="224"/>
      <c r="D208" s="216" t="s">
        <v>145</v>
      </c>
      <c r="E208" s="225" t="s">
        <v>21</v>
      </c>
      <c r="F208" s="226" t="s">
        <v>260</v>
      </c>
      <c r="G208" s="224"/>
      <c r="H208" s="227">
        <v>92.694999999999993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145</v>
      </c>
      <c r="AU208" s="233" t="s">
        <v>81</v>
      </c>
      <c r="AV208" s="13" t="s">
        <v>81</v>
      </c>
      <c r="AW208" s="13" t="s">
        <v>36</v>
      </c>
      <c r="AX208" s="13" t="s">
        <v>74</v>
      </c>
      <c r="AY208" s="233" t="s">
        <v>131</v>
      </c>
    </row>
    <row r="209" s="15" customFormat="1">
      <c r="A209" s="15"/>
      <c r="B209" s="244"/>
      <c r="C209" s="245"/>
      <c r="D209" s="216" t="s">
        <v>145</v>
      </c>
      <c r="E209" s="246" t="s">
        <v>21</v>
      </c>
      <c r="F209" s="247" t="s">
        <v>166</v>
      </c>
      <c r="G209" s="245"/>
      <c r="H209" s="248">
        <v>285.73000000000002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4" t="s">
        <v>145</v>
      </c>
      <c r="AU209" s="254" t="s">
        <v>81</v>
      </c>
      <c r="AV209" s="15" t="s">
        <v>139</v>
      </c>
      <c r="AW209" s="15" t="s">
        <v>36</v>
      </c>
      <c r="AX209" s="15" t="s">
        <v>79</v>
      </c>
      <c r="AY209" s="254" t="s">
        <v>131</v>
      </c>
    </row>
    <row r="210" s="2" customFormat="1" ht="21.75" customHeight="1">
      <c r="A210" s="42"/>
      <c r="B210" s="43"/>
      <c r="C210" s="203" t="s">
        <v>261</v>
      </c>
      <c r="D210" s="203" t="s">
        <v>134</v>
      </c>
      <c r="E210" s="204" t="s">
        <v>262</v>
      </c>
      <c r="F210" s="205" t="s">
        <v>263</v>
      </c>
      <c r="G210" s="206" t="s">
        <v>196</v>
      </c>
      <c r="H210" s="207">
        <v>5</v>
      </c>
      <c r="I210" s="208"/>
      <c r="J210" s="209">
        <f>ROUND(I210*H210,2)</f>
        <v>0</v>
      </c>
      <c r="K210" s="205" t="s">
        <v>21</v>
      </c>
      <c r="L210" s="48"/>
      <c r="M210" s="210" t="s">
        <v>21</v>
      </c>
      <c r="N210" s="211" t="s">
        <v>45</v>
      </c>
      <c r="O210" s="88"/>
      <c r="P210" s="212">
        <f>O210*H210</f>
        <v>0</v>
      </c>
      <c r="Q210" s="212">
        <v>0.017330000000000002</v>
      </c>
      <c r="R210" s="212">
        <f>Q210*H210</f>
        <v>0.086650000000000005</v>
      </c>
      <c r="S210" s="212">
        <v>0</v>
      </c>
      <c r="T210" s="213">
        <f>S210*H210</f>
        <v>0</v>
      </c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R210" s="214" t="s">
        <v>139</v>
      </c>
      <c r="AT210" s="214" t="s">
        <v>134</v>
      </c>
      <c r="AU210" s="214" t="s">
        <v>81</v>
      </c>
      <c r="AY210" s="20" t="s">
        <v>131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20" t="s">
        <v>79</v>
      </c>
      <c r="BK210" s="215">
        <f>ROUND(I210*H210,2)</f>
        <v>0</v>
      </c>
      <c r="BL210" s="20" t="s">
        <v>139</v>
      </c>
      <c r="BM210" s="214" t="s">
        <v>264</v>
      </c>
    </row>
    <row r="211" s="2" customFormat="1">
      <c r="A211" s="42"/>
      <c r="B211" s="43"/>
      <c r="C211" s="44"/>
      <c r="D211" s="216" t="s">
        <v>141</v>
      </c>
      <c r="E211" s="44"/>
      <c r="F211" s="217" t="s">
        <v>263</v>
      </c>
      <c r="G211" s="44"/>
      <c r="H211" s="44"/>
      <c r="I211" s="218"/>
      <c r="J211" s="44"/>
      <c r="K211" s="44"/>
      <c r="L211" s="48"/>
      <c r="M211" s="219"/>
      <c r="N211" s="220"/>
      <c r="O211" s="88"/>
      <c r="P211" s="88"/>
      <c r="Q211" s="88"/>
      <c r="R211" s="88"/>
      <c r="S211" s="88"/>
      <c r="T211" s="89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T211" s="20" t="s">
        <v>141</v>
      </c>
      <c r="AU211" s="20" t="s">
        <v>81</v>
      </c>
    </row>
    <row r="212" s="14" customFormat="1">
      <c r="A212" s="14"/>
      <c r="B212" s="234"/>
      <c r="C212" s="235"/>
      <c r="D212" s="216" t="s">
        <v>145</v>
      </c>
      <c r="E212" s="236" t="s">
        <v>21</v>
      </c>
      <c r="F212" s="237" t="s">
        <v>265</v>
      </c>
      <c r="G212" s="235"/>
      <c r="H212" s="236" t="s">
        <v>21</v>
      </c>
      <c r="I212" s="238"/>
      <c r="J212" s="235"/>
      <c r="K212" s="235"/>
      <c r="L212" s="239"/>
      <c r="M212" s="240"/>
      <c r="N212" s="241"/>
      <c r="O212" s="241"/>
      <c r="P212" s="241"/>
      <c r="Q212" s="241"/>
      <c r="R212" s="241"/>
      <c r="S212" s="241"/>
      <c r="T212" s="24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3" t="s">
        <v>145</v>
      </c>
      <c r="AU212" s="243" t="s">
        <v>81</v>
      </c>
      <c r="AV212" s="14" t="s">
        <v>79</v>
      </c>
      <c r="AW212" s="14" t="s">
        <v>36</v>
      </c>
      <c r="AX212" s="14" t="s">
        <v>74</v>
      </c>
      <c r="AY212" s="243" t="s">
        <v>131</v>
      </c>
    </row>
    <row r="213" s="13" customFormat="1">
      <c r="A213" s="13"/>
      <c r="B213" s="223"/>
      <c r="C213" s="224"/>
      <c r="D213" s="216" t="s">
        <v>145</v>
      </c>
      <c r="E213" s="225" t="s">
        <v>21</v>
      </c>
      <c r="F213" s="226" t="s">
        <v>266</v>
      </c>
      <c r="G213" s="224"/>
      <c r="H213" s="227">
        <v>3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145</v>
      </c>
      <c r="AU213" s="233" t="s">
        <v>81</v>
      </c>
      <c r="AV213" s="13" t="s">
        <v>81</v>
      </c>
      <c r="AW213" s="13" t="s">
        <v>36</v>
      </c>
      <c r="AX213" s="13" t="s">
        <v>74</v>
      </c>
      <c r="AY213" s="233" t="s">
        <v>131</v>
      </c>
    </row>
    <row r="214" s="13" customFormat="1">
      <c r="A214" s="13"/>
      <c r="B214" s="223"/>
      <c r="C214" s="224"/>
      <c r="D214" s="216" t="s">
        <v>145</v>
      </c>
      <c r="E214" s="225" t="s">
        <v>21</v>
      </c>
      <c r="F214" s="226" t="s">
        <v>267</v>
      </c>
      <c r="G214" s="224"/>
      <c r="H214" s="227">
        <v>2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3" t="s">
        <v>145</v>
      </c>
      <c r="AU214" s="233" t="s">
        <v>81</v>
      </c>
      <c r="AV214" s="13" t="s">
        <v>81</v>
      </c>
      <c r="AW214" s="13" t="s">
        <v>36</v>
      </c>
      <c r="AX214" s="13" t="s">
        <v>74</v>
      </c>
      <c r="AY214" s="233" t="s">
        <v>131</v>
      </c>
    </row>
    <row r="215" s="15" customFormat="1">
      <c r="A215" s="15"/>
      <c r="B215" s="244"/>
      <c r="C215" s="245"/>
      <c r="D215" s="216" t="s">
        <v>145</v>
      </c>
      <c r="E215" s="246" t="s">
        <v>21</v>
      </c>
      <c r="F215" s="247" t="s">
        <v>166</v>
      </c>
      <c r="G215" s="245"/>
      <c r="H215" s="248">
        <v>5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4" t="s">
        <v>145</v>
      </c>
      <c r="AU215" s="254" t="s">
        <v>81</v>
      </c>
      <c r="AV215" s="15" t="s">
        <v>139</v>
      </c>
      <c r="AW215" s="15" t="s">
        <v>36</v>
      </c>
      <c r="AX215" s="15" t="s">
        <v>79</v>
      </c>
      <c r="AY215" s="254" t="s">
        <v>131</v>
      </c>
    </row>
    <row r="216" s="2" customFormat="1" ht="21.75" customHeight="1">
      <c r="A216" s="42"/>
      <c r="B216" s="43"/>
      <c r="C216" s="203" t="s">
        <v>268</v>
      </c>
      <c r="D216" s="203" t="s">
        <v>134</v>
      </c>
      <c r="E216" s="204" t="s">
        <v>269</v>
      </c>
      <c r="F216" s="205" t="s">
        <v>270</v>
      </c>
      <c r="G216" s="206" t="s">
        <v>196</v>
      </c>
      <c r="H216" s="207">
        <v>3</v>
      </c>
      <c r="I216" s="208"/>
      <c r="J216" s="209">
        <f>ROUND(I216*H216,2)</f>
        <v>0</v>
      </c>
      <c r="K216" s="205" t="s">
        <v>21</v>
      </c>
      <c r="L216" s="48"/>
      <c r="M216" s="210" t="s">
        <v>21</v>
      </c>
      <c r="N216" s="211" t="s">
        <v>45</v>
      </c>
      <c r="O216" s="88"/>
      <c r="P216" s="212">
        <f>O216*H216</f>
        <v>0</v>
      </c>
      <c r="Q216" s="212">
        <v>0.025989999999999999</v>
      </c>
      <c r="R216" s="212">
        <f>Q216*H216</f>
        <v>0.077969999999999998</v>
      </c>
      <c r="S216" s="212">
        <v>0</v>
      </c>
      <c r="T216" s="213">
        <f>S216*H216</f>
        <v>0</v>
      </c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R216" s="214" t="s">
        <v>139</v>
      </c>
      <c r="AT216" s="214" t="s">
        <v>134</v>
      </c>
      <c r="AU216" s="214" t="s">
        <v>81</v>
      </c>
      <c r="AY216" s="20" t="s">
        <v>131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20" t="s">
        <v>79</v>
      </c>
      <c r="BK216" s="215">
        <f>ROUND(I216*H216,2)</f>
        <v>0</v>
      </c>
      <c r="BL216" s="20" t="s">
        <v>139</v>
      </c>
      <c r="BM216" s="214" t="s">
        <v>271</v>
      </c>
    </row>
    <row r="217" s="2" customFormat="1">
      <c r="A217" s="42"/>
      <c r="B217" s="43"/>
      <c r="C217" s="44"/>
      <c r="D217" s="216" t="s">
        <v>141</v>
      </c>
      <c r="E217" s="44"/>
      <c r="F217" s="217" t="s">
        <v>270</v>
      </c>
      <c r="G217" s="44"/>
      <c r="H217" s="44"/>
      <c r="I217" s="218"/>
      <c r="J217" s="44"/>
      <c r="K217" s="44"/>
      <c r="L217" s="48"/>
      <c r="M217" s="219"/>
      <c r="N217" s="220"/>
      <c r="O217" s="88"/>
      <c r="P217" s="88"/>
      <c r="Q217" s="88"/>
      <c r="R217" s="88"/>
      <c r="S217" s="88"/>
      <c r="T217" s="89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T217" s="20" t="s">
        <v>141</v>
      </c>
      <c r="AU217" s="20" t="s">
        <v>81</v>
      </c>
    </row>
    <row r="218" s="13" customFormat="1">
      <c r="A218" s="13"/>
      <c r="B218" s="223"/>
      <c r="C218" s="224"/>
      <c r="D218" s="216" t="s">
        <v>145</v>
      </c>
      <c r="E218" s="225" t="s">
        <v>21</v>
      </c>
      <c r="F218" s="226" t="s">
        <v>272</v>
      </c>
      <c r="G218" s="224"/>
      <c r="H218" s="227">
        <v>3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145</v>
      </c>
      <c r="AU218" s="233" t="s">
        <v>81</v>
      </c>
      <c r="AV218" s="13" t="s">
        <v>81</v>
      </c>
      <c r="AW218" s="13" t="s">
        <v>36</v>
      </c>
      <c r="AX218" s="13" t="s">
        <v>74</v>
      </c>
      <c r="AY218" s="233" t="s">
        <v>131</v>
      </c>
    </row>
    <row r="219" s="15" customFormat="1">
      <c r="A219" s="15"/>
      <c r="B219" s="244"/>
      <c r="C219" s="245"/>
      <c r="D219" s="216" t="s">
        <v>145</v>
      </c>
      <c r="E219" s="246" t="s">
        <v>21</v>
      </c>
      <c r="F219" s="247" t="s">
        <v>166</v>
      </c>
      <c r="G219" s="245"/>
      <c r="H219" s="248">
        <v>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4" t="s">
        <v>145</v>
      </c>
      <c r="AU219" s="254" t="s">
        <v>81</v>
      </c>
      <c r="AV219" s="15" t="s">
        <v>139</v>
      </c>
      <c r="AW219" s="15" t="s">
        <v>36</v>
      </c>
      <c r="AX219" s="15" t="s">
        <v>79</v>
      </c>
      <c r="AY219" s="254" t="s">
        <v>131</v>
      </c>
    </row>
    <row r="220" s="2" customFormat="1" ht="16.5" customHeight="1">
      <c r="A220" s="42"/>
      <c r="B220" s="43"/>
      <c r="C220" s="203" t="s">
        <v>273</v>
      </c>
      <c r="D220" s="203" t="s">
        <v>134</v>
      </c>
      <c r="E220" s="204" t="s">
        <v>274</v>
      </c>
      <c r="F220" s="205" t="s">
        <v>275</v>
      </c>
      <c r="G220" s="206" t="s">
        <v>179</v>
      </c>
      <c r="H220" s="207">
        <v>31.378</v>
      </c>
      <c r="I220" s="208"/>
      <c r="J220" s="209">
        <f>ROUND(I220*H220,2)</f>
        <v>0</v>
      </c>
      <c r="K220" s="205" t="s">
        <v>138</v>
      </c>
      <c r="L220" s="48"/>
      <c r="M220" s="210" t="s">
        <v>21</v>
      </c>
      <c r="N220" s="211" t="s">
        <v>45</v>
      </c>
      <c r="O220" s="88"/>
      <c r="P220" s="212">
        <f>O220*H220</f>
        <v>0</v>
      </c>
      <c r="Q220" s="212">
        <v>9.0000000000000006E-05</v>
      </c>
      <c r="R220" s="212">
        <f>Q220*H220</f>
        <v>0.00282402</v>
      </c>
      <c r="S220" s="212">
        <v>6.0000000000000002E-05</v>
      </c>
      <c r="T220" s="213">
        <f>S220*H220</f>
        <v>0.0018826800000000001</v>
      </c>
      <c r="U220" s="42"/>
      <c r="V220" s="42"/>
      <c r="W220" s="42"/>
      <c r="X220" s="42"/>
      <c r="Y220" s="42"/>
      <c r="Z220" s="42"/>
      <c r="AA220" s="42"/>
      <c r="AB220" s="42"/>
      <c r="AC220" s="42"/>
      <c r="AD220" s="42"/>
      <c r="AE220" s="42"/>
      <c r="AR220" s="214" t="s">
        <v>139</v>
      </c>
      <c r="AT220" s="214" t="s">
        <v>134</v>
      </c>
      <c r="AU220" s="214" t="s">
        <v>81</v>
      </c>
      <c r="AY220" s="20" t="s">
        <v>131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20" t="s">
        <v>79</v>
      </c>
      <c r="BK220" s="215">
        <f>ROUND(I220*H220,2)</f>
        <v>0</v>
      </c>
      <c r="BL220" s="20" t="s">
        <v>139</v>
      </c>
      <c r="BM220" s="214" t="s">
        <v>276</v>
      </c>
    </row>
    <row r="221" s="2" customFormat="1">
      <c r="A221" s="42"/>
      <c r="B221" s="43"/>
      <c r="C221" s="44"/>
      <c r="D221" s="216" t="s">
        <v>141</v>
      </c>
      <c r="E221" s="44"/>
      <c r="F221" s="217" t="s">
        <v>277</v>
      </c>
      <c r="G221" s="44"/>
      <c r="H221" s="44"/>
      <c r="I221" s="218"/>
      <c r="J221" s="44"/>
      <c r="K221" s="44"/>
      <c r="L221" s="48"/>
      <c r="M221" s="219"/>
      <c r="N221" s="220"/>
      <c r="O221" s="88"/>
      <c r="P221" s="88"/>
      <c r="Q221" s="88"/>
      <c r="R221" s="88"/>
      <c r="S221" s="88"/>
      <c r="T221" s="89"/>
      <c r="U221" s="42"/>
      <c r="V221" s="42"/>
      <c r="W221" s="42"/>
      <c r="X221" s="42"/>
      <c r="Y221" s="42"/>
      <c r="Z221" s="42"/>
      <c r="AA221" s="42"/>
      <c r="AB221" s="42"/>
      <c r="AC221" s="42"/>
      <c r="AD221" s="42"/>
      <c r="AE221" s="42"/>
      <c r="AT221" s="20" t="s">
        <v>141</v>
      </c>
      <c r="AU221" s="20" t="s">
        <v>81</v>
      </c>
    </row>
    <row r="222" s="2" customFormat="1">
      <c r="A222" s="42"/>
      <c r="B222" s="43"/>
      <c r="C222" s="44"/>
      <c r="D222" s="221" t="s">
        <v>143</v>
      </c>
      <c r="E222" s="44"/>
      <c r="F222" s="222" t="s">
        <v>278</v>
      </c>
      <c r="G222" s="44"/>
      <c r="H222" s="44"/>
      <c r="I222" s="218"/>
      <c r="J222" s="44"/>
      <c r="K222" s="44"/>
      <c r="L222" s="48"/>
      <c r="M222" s="219"/>
      <c r="N222" s="220"/>
      <c r="O222" s="88"/>
      <c r="P222" s="88"/>
      <c r="Q222" s="88"/>
      <c r="R222" s="88"/>
      <c r="S222" s="88"/>
      <c r="T222" s="89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T222" s="20" t="s">
        <v>143</v>
      </c>
      <c r="AU222" s="20" t="s">
        <v>81</v>
      </c>
    </row>
    <row r="223" s="14" customFormat="1">
      <c r="A223" s="14"/>
      <c r="B223" s="234"/>
      <c r="C223" s="235"/>
      <c r="D223" s="216" t="s">
        <v>145</v>
      </c>
      <c r="E223" s="236" t="s">
        <v>21</v>
      </c>
      <c r="F223" s="237" t="s">
        <v>279</v>
      </c>
      <c r="G223" s="235"/>
      <c r="H223" s="236" t="s">
        <v>21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3" t="s">
        <v>145</v>
      </c>
      <c r="AU223" s="243" t="s">
        <v>81</v>
      </c>
      <c r="AV223" s="14" t="s">
        <v>79</v>
      </c>
      <c r="AW223" s="14" t="s">
        <v>36</v>
      </c>
      <c r="AX223" s="14" t="s">
        <v>74</v>
      </c>
      <c r="AY223" s="243" t="s">
        <v>131</v>
      </c>
    </row>
    <row r="224" s="13" customFormat="1">
      <c r="A224" s="13"/>
      <c r="B224" s="223"/>
      <c r="C224" s="224"/>
      <c r="D224" s="216" t="s">
        <v>145</v>
      </c>
      <c r="E224" s="225" t="s">
        <v>21</v>
      </c>
      <c r="F224" s="226" t="s">
        <v>280</v>
      </c>
      <c r="G224" s="224"/>
      <c r="H224" s="227">
        <v>10.800000000000001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145</v>
      </c>
      <c r="AU224" s="233" t="s">
        <v>81</v>
      </c>
      <c r="AV224" s="13" t="s">
        <v>81</v>
      </c>
      <c r="AW224" s="13" t="s">
        <v>36</v>
      </c>
      <c r="AX224" s="13" t="s">
        <v>74</v>
      </c>
      <c r="AY224" s="233" t="s">
        <v>131</v>
      </c>
    </row>
    <row r="225" s="13" customFormat="1">
      <c r="A225" s="13"/>
      <c r="B225" s="223"/>
      <c r="C225" s="224"/>
      <c r="D225" s="216" t="s">
        <v>145</v>
      </c>
      <c r="E225" s="225" t="s">
        <v>21</v>
      </c>
      <c r="F225" s="226" t="s">
        <v>281</v>
      </c>
      <c r="G225" s="224"/>
      <c r="H225" s="227">
        <v>8.6400000000000006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145</v>
      </c>
      <c r="AU225" s="233" t="s">
        <v>81</v>
      </c>
      <c r="AV225" s="13" t="s">
        <v>81</v>
      </c>
      <c r="AW225" s="13" t="s">
        <v>36</v>
      </c>
      <c r="AX225" s="13" t="s">
        <v>74</v>
      </c>
      <c r="AY225" s="233" t="s">
        <v>131</v>
      </c>
    </row>
    <row r="226" s="13" customFormat="1">
      <c r="A226" s="13"/>
      <c r="B226" s="223"/>
      <c r="C226" s="224"/>
      <c r="D226" s="216" t="s">
        <v>145</v>
      </c>
      <c r="E226" s="225" t="s">
        <v>21</v>
      </c>
      <c r="F226" s="226" t="s">
        <v>282</v>
      </c>
      <c r="G226" s="224"/>
      <c r="H226" s="227">
        <v>6.4800000000000004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145</v>
      </c>
      <c r="AU226" s="233" t="s">
        <v>81</v>
      </c>
      <c r="AV226" s="13" t="s">
        <v>81</v>
      </c>
      <c r="AW226" s="13" t="s">
        <v>36</v>
      </c>
      <c r="AX226" s="13" t="s">
        <v>74</v>
      </c>
      <c r="AY226" s="233" t="s">
        <v>131</v>
      </c>
    </row>
    <row r="227" s="16" customFormat="1">
      <c r="A227" s="16"/>
      <c r="B227" s="255"/>
      <c r="C227" s="256"/>
      <c r="D227" s="216" t="s">
        <v>145</v>
      </c>
      <c r="E227" s="257" t="s">
        <v>21</v>
      </c>
      <c r="F227" s="258" t="s">
        <v>204</v>
      </c>
      <c r="G227" s="256"/>
      <c r="H227" s="259">
        <v>25.920000000000002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65" t="s">
        <v>145</v>
      </c>
      <c r="AU227" s="265" t="s">
        <v>81</v>
      </c>
      <c r="AV227" s="16" t="s">
        <v>132</v>
      </c>
      <c r="AW227" s="16" t="s">
        <v>36</v>
      </c>
      <c r="AX227" s="16" t="s">
        <v>74</v>
      </c>
      <c r="AY227" s="265" t="s">
        <v>131</v>
      </c>
    </row>
    <row r="228" s="14" customFormat="1">
      <c r="A228" s="14"/>
      <c r="B228" s="234"/>
      <c r="C228" s="235"/>
      <c r="D228" s="216" t="s">
        <v>145</v>
      </c>
      <c r="E228" s="236" t="s">
        <v>21</v>
      </c>
      <c r="F228" s="237" t="s">
        <v>283</v>
      </c>
      <c r="G228" s="235"/>
      <c r="H228" s="236" t="s">
        <v>21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145</v>
      </c>
      <c r="AU228" s="243" t="s">
        <v>81</v>
      </c>
      <c r="AV228" s="14" t="s">
        <v>79</v>
      </c>
      <c r="AW228" s="14" t="s">
        <v>36</v>
      </c>
      <c r="AX228" s="14" t="s">
        <v>74</v>
      </c>
      <c r="AY228" s="243" t="s">
        <v>131</v>
      </c>
    </row>
    <row r="229" s="13" customFormat="1">
      <c r="A229" s="13"/>
      <c r="B229" s="223"/>
      <c r="C229" s="224"/>
      <c r="D229" s="216" t="s">
        <v>145</v>
      </c>
      <c r="E229" s="225" t="s">
        <v>21</v>
      </c>
      <c r="F229" s="226" t="s">
        <v>284</v>
      </c>
      <c r="G229" s="224"/>
      <c r="H229" s="227">
        <v>2.258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145</v>
      </c>
      <c r="AU229" s="233" t="s">
        <v>81</v>
      </c>
      <c r="AV229" s="13" t="s">
        <v>81</v>
      </c>
      <c r="AW229" s="13" t="s">
        <v>36</v>
      </c>
      <c r="AX229" s="13" t="s">
        <v>74</v>
      </c>
      <c r="AY229" s="233" t="s">
        <v>131</v>
      </c>
    </row>
    <row r="230" s="13" customFormat="1">
      <c r="A230" s="13"/>
      <c r="B230" s="223"/>
      <c r="C230" s="224"/>
      <c r="D230" s="216" t="s">
        <v>145</v>
      </c>
      <c r="E230" s="225" t="s">
        <v>21</v>
      </c>
      <c r="F230" s="226" t="s">
        <v>285</v>
      </c>
      <c r="G230" s="224"/>
      <c r="H230" s="227">
        <v>1.6000000000000001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145</v>
      </c>
      <c r="AU230" s="233" t="s">
        <v>81</v>
      </c>
      <c r="AV230" s="13" t="s">
        <v>81</v>
      </c>
      <c r="AW230" s="13" t="s">
        <v>36</v>
      </c>
      <c r="AX230" s="13" t="s">
        <v>74</v>
      </c>
      <c r="AY230" s="233" t="s">
        <v>131</v>
      </c>
    </row>
    <row r="231" s="13" customFormat="1">
      <c r="A231" s="13"/>
      <c r="B231" s="223"/>
      <c r="C231" s="224"/>
      <c r="D231" s="216" t="s">
        <v>145</v>
      </c>
      <c r="E231" s="225" t="s">
        <v>21</v>
      </c>
      <c r="F231" s="226" t="s">
        <v>286</v>
      </c>
      <c r="G231" s="224"/>
      <c r="H231" s="227">
        <v>1.6000000000000001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145</v>
      </c>
      <c r="AU231" s="233" t="s">
        <v>81</v>
      </c>
      <c r="AV231" s="13" t="s">
        <v>81</v>
      </c>
      <c r="AW231" s="13" t="s">
        <v>36</v>
      </c>
      <c r="AX231" s="13" t="s">
        <v>74</v>
      </c>
      <c r="AY231" s="233" t="s">
        <v>131</v>
      </c>
    </row>
    <row r="232" s="16" customFormat="1">
      <c r="A232" s="16"/>
      <c r="B232" s="255"/>
      <c r="C232" s="256"/>
      <c r="D232" s="216" t="s">
        <v>145</v>
      </c>
      <c r="E232" s="257" t="s">
        <v>21</v>
      </c>
      <c r="F232" s="258" t="s">
        <v>204</v>
      </c>
      <c r="G232" s="256"/>
      <c r="H232" s="259">
        <v>5.4580000000000002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65" t="s">
        <v>145</v>
      </c>
      <c r="AU232" s="265" t="s">
        <v>81</v>
      </c>
      <c r="AV232" s="16" t="s">
        <v>132</v>
      </c>
      <c r="AW232" s="16" t="s">
        <v>36</v>
      </c>
      <c r="AX232" s="16" t="s">
        <v>74</v>
      </c>
      <c r="AY232" s="265" t="s">
        <v>131</v>
      </c>
    </row>
    <row r="233" s="15" customFormat="1">
      <c r="A233" s="15"/>
      <c r="B233" s="244"/>
      <c r="C233" s="245"/>
      <c r="D233" s="216" t="s">
        <v>145</v>
      </c>
      <c r="E233" s="246" t="s">
        <v>21</v>
      </c>
      <c r="F233" s="247" t="s">
        <v>166</v>
      </c>
      <c r="G233" s="245"/>
      <c r="H233" s="248">
        <v>31.378000000000004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4" t="s">
        <v>145</v>
      </c>
      <c r="AU233" s="254" t="s">
        <v>81</v>
      </c>
      <c r="AV233" s="15" t="s">
        <v>139</v>
      </c>
      <c r="AW233" s="15" t="s">
        <v>36</v>
      </c>
      <c r="AX233" s="15" t="s">
        <v>79</v>
      </c>
      <c r="AY233" s="254" t="s">
        <v>131</v>
      </c>
    </row>
    <row r="234" s="2" customFormat="1" ht="16.5" customHeight="1">
      <c r="A234" s="42"/>
      <c r="B234" s="43"/>
      <c r="C234" s="203" t="s">
        <v>287</v>
      </c>
      <c r="D234" s="203" t="s">
        <v>134</v>
      </c>
      <c r="E234" s="204" t="s">
        <v>288</v>
      </c>
      <c r="F234" s="205" t="s">
        <v>289</v>
      </c>
      <c r="G234" s="206" t="s">
        <v>179</v>
      </c>
      <c r="H234" s="207">
        <v>257.62</v>
      </c>
      <c r="I234" s="208"/>
      <c r="J234" s="209">
        <f>ROUND(I234*H234,2)</f>
        <v>0</v>
      </c>
      <c r="K234" s="205" t="s">
        <v>138</v>
      </c>
      <c r="L234" s="48"/>
      <c r="M234" s="210" t="s">
        <v>21</v>
      </c>
      <c r="N234" s="211" t="s">
        <v>45</v>
      </c>
      <c r="O234" s="88"/>
      <c r="P234" s="212">
        <f>O234*H234</f>
        <v>0</v>
      </c>
      <c r="Q234" s="212">
        <v>9.0000000000000006E-05</v>
      </c>
      <c r="R234" s="212">
        <f>Q234*H234</f>
        <v>0.023185800000000003</v>
      </c>
      <c r="S234" s="212">
        <v>6.0000000000000002E-05</v>
      </c>
      <c r="T234" s="213">
        <f>S234*H234</f>
        <v>0.015457200000000001</v>
      </c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R234" s="214" t="s">
        <v>139</v>
      </c>
      <c r="AT234" s="214" t="s">
        <v>134</v>
      </c>
      <c r="AU234" s="214" t="s">
        <v>81</v>
      </c>
      <c r="AY234" s="20" t="s">
        <v>131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20" t="s">
        <v>79</v>
      </c>
      <c r="BK234" s="215">
        <f>ROUND(I234*H234,2)</f>
        <v>0</v>
      </c>
      <c r="BL234" s="20" t="s">
        <v>139</v>
      </c>
      <c r="BM234" s="214" t="s">
        <v>290</v>
      </c>
    </row>
    <row r="235" s="2" customFormat="1">
      <c r="A235" s="42"/>
      <c r="B235" s="43"/>
      <c r="C235" s="44"/>
      <c r="D235" s="216" t="s">
        <v>141</v>
      </c>
      <c r="E235" s="44"/>
      <c r="F235" s="217" t="s">
        <v>291</v>
      </c>
      <c r="G235" s="44"/>
      <c r="H235" s="44"/>
      <c r="I235" s="218"/>
      <c r="J235" s="44"/>
      <c r="K235" s="44"/>
      <c r="L235" s="48"/>
      <c r="M235" s="219"/>
      <c r="N235" s="220"/>
      <c r="O235" s="88"/>
      <c r="P235" s="88"/>
      <c r="Q235" s="88"/>
      <c r="R235" s="88"/>
      <c r="S235" s="88"/>
      <c r="T235" s="89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T235" s="20" t="s">
        <v>141</v>
      </c>
      <c r="AU235" s="20" t="s">
        <v>81</v>
      </c>
    </row>
    <row r="236" s="2" customFormat="1">
      <c r="A236" s="42"/>
      <c r="B236" s="43"/>
      <c r="C236" s="44"/>
      <c r="D236" s="221" t="s">
        <v>143</v>
      </c>
      <c r="E236" s="44"/>
      <c r="F236" s="222" t="s">
        <v>292</v>
      </c>
      <c r="G236" s="44"/>
      <c r="H236" s="44"/>
      <c r="I236" s="218"/>
      <c r="J236" s="44"/>
      <c r="K236" s="44"/>
      <c r="L236" s="48"/>
      <c r="M236" s="219"/>
      <c r="N236" s="220"/>
      <c r="O236" s="88"/>
      <c r="P236" s="88"/>
      <c r="Q236" s="88"/>
      <c r="R236" s="88"/>
      <c r="S236" s="88"/>
      <c r="T236" s="89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T236" s="20" t="s">
        <v>143</v>
      </c>
      <c r="AU236" s="20" t="s">
        <v>81</v>
      </c>
    </row>
    <row r="237" s="14" customFormat="1">
      <c r="A237" s="14"/>
      <c r="B237" s="234"/>
      <c r="C237" s="235"/>
      <c r="D237" s="216" t="s">
        <v>145</v>
      </c>
      <c r="E237" s="236" t="s">
        <v>21</v>
      </c>
      <c r="F237" s="237" t="s">
        <v>293</v>
      </c>
      <c r="G237" s="235"/>
      <c r="H237" s="236" t="s">
        <v>21</v>
      </c>
      <c r="I237" s="238"/>
      <c r="J237" s="235"/>
      <c r="K237" s="235"/>
      <c r="L237" s="239"/>
      <c r="M237" s="240"/>
      <c r="N237" s="241"/>
      <c r="O237" s="241"/>
      <c r="P237" s="241"/>
      <c r="Q237" s="241"/>
      <c r="R237" s="241"/>
      <c r="S237" s="241"/>
      <c r="T237" s="24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3" t="s">
        <v>145</v>
      </c>
      <c r="AU237" s="243" t="s">
        <v>81</v>
      </c>
      <c r="AV237" s="14" t="s">
        <v>79</v>
      </c>
      <c r="AW237" s="14" t="s">
        <v>36</v>
      </c>
      <c r="AX237" s="14" t="s">
        <v>74</v>
      </c>
      <c r="AY237" s="243" t="s">
        <v>131</v>
      </c>
    </row>
    <row r="238" s="13" customFormat="1">
      <c r="A238" s="13"/>
      <c r="B238" s="223"/>
      <c r="C238" s="224"/>
      <c r="D238" s="216" t="s">
        <v>145</v>
      </c>
      <c r="E238" s="225" t="s">
        <v>21</v>
      </c>
      <c r="F238" s="226" t="s">
        <v>294</v>
      </c>
      <c r="G238" s="224"/>
      <c r="H238" s="227">
        <v>1.8</v>
      </c>
      <c r="I238" s="228"/>
      <c r="J238" s="224"/>
      <c r="K238" s="224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145</v>
      </c>
      <c r="AU238" s="233" t="s">
        <v>81</v>
      </c>
      <c r="AV238" s="13" t="s">
        <v>81</v>
      </c>
      <c r="AW238" s="13" t="s">
        <v>36</v>
      </c>
      <c r="AX238" s="13" t="s">
        <v>74</v>
      </c>
      <c r="AY238" s="233" t="s">
        <v>131</v>
      </c>
    </row>
    <row r="239" s="13" customFormat="1">
      <c r="A239" s="13"/>
      <c r="B239" s="223"/>
      <c r="C239" s="224"/>
      <c r="D239" s="216" t="s">
        <v>145</v>
      </c>
      <c r="E239" s="225" t="s">
        <v>21</v>
      </c>
      <c r="F239" s="226" t="s">
        <v>295</v>
      </c>
      <c r="G239" s="224"/>
      <c r="H239" s="227">
        <v>1.44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145</v>
      </c>
      <c r="AU239" s="233" t="s">
        <v>81</v>
      </c>
      <c r="AV239" s="13" t="s">
        <v>81</v>
      </c>
      <c r="AW239" s="13" t="s">
        <v>36</v>
      </c>
      <c r="AX239" s="13" t="s">
        <v>74</v>
      </c>
      <c r="AY239" s="233" t="s">
        <v>131</v>
      </c>
    </row>
    <row r="240" s="13" customFormat="1">
      <c r="A240" s="13"/>
      <c r="B240" s="223"/>
      <c r="C240" s="224"/>
      <c r="D240" s="216" t="s">
        <v>145</v>
      </c>
      <c r="E240" s="225" t="s">
        <v>21</v>
      </c>
      <c r="F240" s="226" t="s">
        <v>296</v>
      </c>
      <c r="G240" s="224"/>
      <c r="H240" s="227">
        <v>1.0800000000000001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3" t="s">
        <v>145</v>
      </c>
      <c r="AU240" s="233" t="s">
        <v>81</v>
      </c>
      <c r="AV240" s="13" t="s">
        <v>81</v>
      </c>
      <c r="AW240" s="13" t="s">
        <v>36</v>
      </c>
      <c r="AX240" s="13" t="s">
        <v>74</v>
      </c>
      <c r="AY240" s="233" t="s">
        <v>131</v>
      </c>
    </row>
    <row r="241" s="16" customFormat="1">
      <c r="A241" s="16"/>
      <c r="B241" s="255"/>
      <c r="C241" s="256"/>
      <c r="D241" s="216" t="s">
        <v>145</v>
      </c>
      <c r="E241" s="257" t="s">
        <v>21</v>
      </c>
      <c r="F241" s="258" t="s">
        <v>204</v>
      </c>
      <c r="G241" s="256"/>
      <c r="H241" s="259">
        <v>4.3200000000000003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65" t="s">
        <v>145</v>
      </c>
      <c r="AU241" s="265" t="s">
        <v>81</v>
      </c>
      <c r="AV241" s="16" t="s">
        <v>132</v>
      </c>
      <c r="AW241" s="16" t="s">
        <v>36</v>
      </c>
      <c r="AX241" s="16" t="s">
        <v>74</v>
      </c>
      <c r="AY241" s="265" t="s">
        <v>131</v>
      </c>
    </row>
    <row r="242" s="14" customFormat="1">
      <c r="A242" s="14"/>
      <c r="B242" s="234"/>
      <c r="C242" s="235"/>
      <c r="D242" s="216" t="s">
        <v>145</v>
      </c>
      <c r="E242" s="236" t="s">
        <v>21</v>
      </c>
      <c r="F242" s="237" t="s">
        <v>297</v>
      </c>
      <c r="G242" s="235"/>
      <c r="H242" s="236" t="s">
        <v>21</v>
      </c>
      <c r="I242" s="238"/>
      <c r="J242" s="235"/>
      <c r="K242" s="235"/>
      <c r="L242" s="239"/>
      <c r="M242" s="240"/>
      <c r="N242" s="241"/>
      <c r="O242" s="241"/>
      <c r="P242" s="241"/>
      <c r="Q242" s="241"/>
      <c r="R242" s="241"/>
      <c r="S242" s="241"/>
      <c r="T242" s="24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3" t="s">
        <v>145</v>
      </c>
      <c r="AU242" s="243" t="s">
        <v>81</v>
      </c>
      <c r="AV242" s="14" t="s">
        <v>79</v>
      </c>
      <c r="AW242" s="14" t="s">
        <v>36</v>
      </c>
      <c r="AX242" s="14" t="s">
        <v>74</v>
      </c>
      <c r="AY242" s="243" t="s">
        <v>131</v>
      </c>
    </row>
    <row r="243" s="13" customFormat="1">
      <c r="A243" s="13"/>
      <c r="B243" s="223"/>
      <c r="C243" s="224"/>
      <c r="D243" s="216" t="s">
        <v>145</v>
      </c>
      <c r="E243" s="225" t="s">
        <v>21</v>
      </c>
      <c r="F243" s="226" t="s">
        <v>298</v>
      </c>
      <c r="G243" s="224"/>
      <c r="H243" s="227">
        <v>3.2999999999999998</v>
      </c>
      <c r="I243" s="228"/>
      <c r="J243" s="224"/>
      <c r="K243" s="224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145</v>
      </c>
      <c r="AU243" s="233" t="s">
        <v>81</v>
      </c>
      <c r="AV243" s="13" t="s">
        <v>81</v>
      </c>
      <c r="AW243" s="13" t="s">
        <v>36</v>
      </c>
      <c r="AX243" s="13" t="s">
        <v>74</v>
      </c>
      <c r="AY243" s="233" t="s">
        <v>131</v>
      </c>
    </row>
    <row r="244" s="16" customFormat="1">
      <c r="A244" s="16"/>
      <c r="B244" s="255"/>
      <c r="C244" s="256"/>
      <c r="D244" s="216" t="s">
        <v>145</v>
      </c>
      <c r="E244" s="257" t="s">
        <v>21</v>
      </c>
      <c r="F244" s="258" t="s">
        <v>204</v>
      </c>
      <c r="G244" s="256"/>
      <c r="H244" s="259">
        <v>3.2999999999999998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65" t="s">
        <v>145</v>
      </c>
      <c r="AU244" s="265" t="s">
        <v>81</v>
      </c>
      <c r="AV244" s="16" t="s">
        <v>132</v>
      </c>
      <c r="AW244" s="16" t="s">
        <v>36</v>
      </c>
      <c r="AX244" s="16" t="s">
        <v>74</v>
      </c>
      <c r="AY244" s="265" t="s">
        <v>131</v>
      </c>
    </row>
    <row r="245" s="13" customFormat="1">
      <c r="A245" s="13"/>
      <c r="B245" s="223"/>
      <c r="C245" s="224"/>
      <c r="D245" s="216" t="s">
        <v>145</v>
      </c>
      <c r="E245" s="225" t="s">
        <v>21</v>
      </c>
      <c r="F245" s="226" t="s">
        <v>299</v>
      </c>
      <c r="G245" s="224"/>
      <c r="H245" s="227">
        <v>200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145</v>
      </c>
      <c r="AU245" s="233" t="s">
        <v>81</v>
      </c>
      <c r="AV245" s="13" t="s">
        <v>81</v>
      </c>
      <c r="AW245" s="13" t="s">
        <v>36</v>
      </c>
      <c r="AX245" s="13" t="s">
        <v>74</v>
      </c>
      <c r="AY245" s="233" t="s">
        <v>131</v>
      </c>
    </row>
    <row r="246" s="16" customFormat="1">
      <c r="A246" s="16"/>
      <c r="B246" s="255"/>
      <c r="C246" s="256"/>
      <c r="D246" s="216" t="s">
        <v>145</v>
      </c>
      <c r="E246" s="257" t="s">
        <v>21</v>
      </c>
      <c r="F246" s="258" t="s">
        <v>204</v>
      </c>
      <c r="G246" s="256"/>
      <c r="H246" s="259">
        <v>200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65" t="s">
        <v>145</v>
      </c>
      <c r="AU246" s="265" t="s">
        <v>81</v>
      </c>
      <c r="AV246" s="16" t="s">
        <v>132</v>
      </c>
      <c r="AW246" s="16" t="s">
        <v>36</v>
      </c>
      <c r="AX246" s="16" t="s">
        <v>74</v>
      </c>
      <c r="AY246" s="265" t="s">
        <v>131</v>
      </c>
    </row>
    <row r="247" s="13" customFormat="1">
      <c r="A247" s="13"/>
      <c r="B247" s="223"/>
      <c r="C247" s="224"/>
      <c r="D247" s="216" t="s">
        <v>145</v>
      </c>
      <c r="E247" s="225" t="s">
        <v>21</v>
      </c>
      <c r="F247" s="226" t="s">
        <v>300</v>
      </c>
      <c r="G247" s="224"/>
      <c r="H247" s="227">
        <v>50</v>
      </c>
      <c r="I247" s="228"/>
      <c r="J247" s="224"/>
      <c r="K247" s="224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145</v>
      </c>
      <c r="AU247" s="233" t="s">
        <v>81</v>
      </c>
      <c r="AV247" s="13" t="s">
        <v>81</v>
      </c>
      <c r="AW247" s="13" t="s">
        <v>36</v>
      </c>
      <c r="AX247" s="13" t="s">
        <v>74</v>
      </c>
      <c r="AY247" s="233" t="s">
        <v>131</v>
      </c>
    </row>
    <row r="248" s="15" customFormat="1">
      <c r="A248" s="15"/>
      <c r="B248" s="244"/>
      <c r="C248" s="245"/>
      <c r="D248" s="216" t="s">
        <v>145</v>
      </c>
      <c r="E248" s="246" t="s">
        <v>21</v>
      </c>
      <c r="F248" s="247" t="s">
        <v>166</v>
      </c>
      <c r="G248" s="245"/>
      <c r="H248" s="248">
        <v>257.62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4" t="s">
        <v>145</v>
      </c>
      <c r="AU248" s="254" t="s">
        <v>81</v>
      </c>
      <c r="AV248" s="15" t="s">
        <v>139</v>
      </c>
      <c r="AW248" s="15" t="s">
        <v>36</v>
      </c>
      <c r="AX248" s="15" t="s">
        <v>79</v>
      </c>
      <c r="AY248" s="254" t="s">
        <v>131</v>
      </c>
    </row>
    <row r="249" s="2" customFormat="1" ht="16.5" customHeight="1">
      <c r="A249" s="42"/>
      <c r="B249" s="43"/>
      <c r="C249" s="203" t="s">
        <v>301</v>
      </c>
      <c r="D249" s="203" t="s">
        <v>134</v>
      </c>
      <c r="E249" s="204" t="s">
        <v>302</v>
      </c>
      <c r="F249" s="205" t="s">
        <v>303</v>
      </c>
      <c r="G249" s="206" t="s">
        <v>179</v>
      </c>
      <c r="H249" s="207">
        <v>108.34</v>
      </c>
      <c r="I249" s="208"/>
      <c r="J249" s="209">
        <f>ROUND(I249*H249,2)</f>
        <v>0</v>
      </c>
      <c r="K249" s="205" t="s">
        <v>138</v>
      </c>
      <c r="L249" s="48"/>
      <c r="M249" s="210" t="s">
        <v>21</v>
      </c>
      <c r="N249" s="211" t="s">
        <v>45</v>
      </c>
      <c r="O249" s="88"/>
      <c r="P249" s="212">
        <f>O249*H249</f>
        <v>0</v>
      </c>
      <c r="Q249" s="212">
        <v>0.00024000000000000001</v>
      </c>
      <c r="R249" s="212">
        <f>Q249*H249</f>
        <v>0.026001600000000003</v>
      </c>
      <c r="S249" s="212">
        <v>0.00024000000000000001</v>
      </c>
      <c r="T249" s="213">
        <f>S249*H249</f>
        <v>0.026001600000000003</v>
      </c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R249" s="214" t="s">
        <v>139</v>
      </c>
      <c r="AT249" s="214" t="s">
        <v>134</v>
      </c>
      <c r="AU249" s="214" t="s">
        <v>81</v>
      </c>
      <c r="AY249" s="20" t="s">
        <v>131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20" t="s">
        <v>79</v>
      </c>
      <c r="BK249" s="215">
        <f>ROUND(I249*H249,2)</f>
        <v>0</v>
      </c>
      <c r="BL249" s="20" t="s">
        <v>139</v>
      </c>
      <c r="BM249" s="214" t="s">
        <v>304</v>
      </c>
    </row>
    <row r="250" s="2" customFormat="1">
      <c r="A250" s="42"/>
      <c r="B250" s="43"/>
      <c r="C250" s="44"/>
      <c r="D250" s="216" t="s">
        <v>141</v>
      </c>
      <c r="E250" s="44"/>
      <c r="F250" s="217" t="s">
        <v>305</v>
      </c>
      <c r="G250" s="44"/>
      <c r="H250" s="44"/>
      <c r="I250" s="218"/>
      <c r="J250" s="44"/>
      <c r="K250" s="44"/>
      <c r="L250" s="48"/>
      <c r="M250" s="219"/>
      <c r="N250" s="220"/>
      <c r="O250" s="88"/>
      <c r="P250" s="88"/>
      <c r="Q250" s="88"/>
      <c r="R250" s="88"/>
      <c r="S250" s="88"/>
      <c r="T250" s="89"/>
      <c r="U250" s="42"/>
      <c r="V250" s="42"/>
      <c r="W250" s="42"/>
      <c r="X250" s="42"/>
      <c r="Y250" s="42"/>
      <c r="Z250" s="42"/>
      <c r="AA250" s="42"/>
      <c r="AB250" s="42"/>
      <c r="AC250" s="42"/>
      <c r="AD250" s="42"/>
      <c r="AE250" s="42"/>
      <c r="AT250" s="20" t="s">
        <v>141</v>
      </c>
      <c r="AU250" s="20" t="s">
        <v>81</v>
      </c>
    </row>
    <row r="251" s="2" customFormat="1">
      <c r="A251" s="42"/>
      <c r="B251" s="43"/>
      <c r="C251" s="44"/>
      <c r="D251" s="221" t="s">
        <v>143</v>
      </c>
      <c r="E251" s="44"/>
      <c r="F251" s="222" t="s">
        <v>306</v>
      </c>
      <c r="G251" s="44"/>
      <c r="H251" s="44"/>
      <c r="I251" s="218"/>
      <c r="J251" s="44"/>
      <c r="K251" s="44"/>
      <c r="L251" s="48"/>
      <c r="M251" s="219"/>
      <c r="N251" s="220"/>
      <c r="O251" s="88"/>
      <c r="P251" s="88"/>
      <c r="Q251" s="88"/>
      <c r="R251" s="88"/>
      <c r="S251" s="88"/>
      <c r="T251" s="89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T251" s="20" t="s">
        <v>143</v>
      </c>
      <c r="AU251" s="20" t="s">
        <v>81</v>
      </c>
    </row>
    <row r="252" s="14" customFormat="1">
      <c r="A252" s="14"/>
      <c r="B252" s="234"/>
      <c r="C252" s="235"/>
      <c r="D252" s="216" t="s">
        <v>145</v>
      </c>
      <c r="E252" s="236" t="s">
        <v>21</v>
      </c>
      <c r="F252" s="237" t="s">
        <v>307</v>
      </c>
      <c r="G252" s="235"/>
      <c r="H252" s="236" t="s">
        <v>21</v>
      </c>
      <c r="I252" s="238"/>
      <c r="J252" s="235"/>
      <c r="K252" s="235"/>
      <c r="L252" s="239"/>
      <c r="M252" s="240"/>
      <c r="N252" s="241"/>
      <c r="O252" s="241"/>
      <c r="P252" s="241"/>
      <c r="Q252" s="241"/>
      <c r="R252" s="241"/>
      <c r="S252" s="241"/>
      <c r="T252" s="24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3" t="s">
        <v>145</v>
      </c>
      <c r="AU252" s="243" t="s">
        <v>81</v>
      </c>
      <c r="AV252" s="14" t="s">
        <v>79</v>
      </c>
      <c r="AW252" s="14" t="s">
        <v>36</v>
      </c>
      <c r="AX252" s="14" t="s">
        <v>74</v>
      </c>
      <c r="AY252" s="243" t="s">
        <v>131</v>
      </c>
    </row>
    <row r="253" s="13" customFormat="1">
      <c r="A253" s="13"/>
      <c r="B253" s="223"/>
      <c r="C253" s="224"/>
      <c r="D253" s="216" t="s">
        <v>145</v>
      </c>
      <c r="E253" s="225" t="s">
        <v>21</v>
      </c>
      <c r="F253" s="226" t="s">
        <v>308</v>
      </c>
      <c r="G253" s="224"/>
      <c r="H253" s="227">
        <v>22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3" t="s">
        <v>145</v>
      </c>
      <c r="AU253" s="233" t="s">
        <v>81</v>
      </c>
      <c r="AV253" s="13" t="s">
        <v>81</v>
      </c>
      <c r="AW253" s="13" t="s">
        <v>36</v>
      </c>
      <c r="AX253" s="13" t="s">
        <v>74</v>
      </c>
      <c r="AY253" s="233" t="s">
        <v>131</v>
      </c>
    </row>
    <row r="254" s="13" customFormat="1">
      <c r="A254" s="13"/>
      <c r="B254" s="223"/>
      <c r="C254" s="224"/>
      <c r="D254" s="216" t="s">
        <v>145</v>
      </c>
      <c r="E254" s="225" t="s">
        <v>21</v>
      </c>
      <c r="F254" s="226" t="s">
        <v>309</v>
      </c>
      <c r="G254" s="224"/>
      <c r="H254" s="227">
        <v>30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145</v>
      </c>
      <c r="AU254" s="233" t="s">
        <v>81</v>
      </c>
      <c r="AV254" s="13" t="s">
        <v>81</v>
      </c>
      <c r="AW254" s="13" t="s">
        <v>36</v>
      </c>
      <c r="AX254" s="13" t="s">
        <v>74</v>
      </c>
      <c r="AY254" s="233" t="s">
        <v>131</v>
      </c>
    </row>
    <row r="255" s="13" customFormat="1">
      <c r="A255" s="13"/>
      <c r="B255" s="223"/>
      <c r="C255" s="224"/>
      <c r="D255" s="216" t="s">
        <v>145</v>
      </c>
      <c r="E255" s="225" t="s">
        <v>21</v>
      </c>
      <c r="F255" s="226" t="s">
        <v>310</v>
      </c>
      <c r="G255" s="224"/>
      <c r="H255" s="227">
        <v>23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145</v>
      </c>
      <c r="AU255" s="233" t="s">
        <v>81</v>
      </c>
      <c r="AV255" s="13" t="s">
        <v>81</v>
      </c>
      <c r="AW255" s="13" t="s">
        <v>36</v>
      </c>
      <c r="AX255" s="13" t="s">
        <v>74</v>
      </c>
      <c r="AY255" s="233" t="s">
        <v>131</v>
      </c>
    </row>
    <row r="256" s="13" customFormat="1">
      <c r="A256" s="13"/>
      <c r="B256" s="223"/>
      <c r="C256" s="224"/>
      <c r="D256" s="216" t="s">
        <v>145</v>
      </c>
      <c r="E256" s="225" t="s">
        <v>21</v>
      </c>
      <c r="F256" s="226" t="s">
        <v>311</v>
      </c>
      <c r="G256" s="224"/>
      <c r="H256" s="227">
        <v>24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3" t="s">
        <v>145</v>
      </c>
      <c r="AU256" s="233" t="s">
        <v>81</v>
      </c>
      <c r="AV256" s="13" t="s">
        <v>81</v>
      </c>
      <c r="AW256" s="13" t="s">
        <v>36</v>
      </c>
      <c r="AX256" s="13" t="s">
        <v>74</v>
      </c>
      <c r="AY256" s="233" t="s">
        <v>131</v>
      </c>
    </row>
    <row r="257" s="16" customFormat="1">
      <c r="A257" s="16"/>
      <c r="B257" s="255"/>
      <c r="C257" s="256"/>
      <c r="D257" s="216" t="s">
        <v>145</v>
      </c>
      <c r="E257" s="257" t="s">
        <v>21</v>
      </c>
      <c r="F257" s="258" t="s">
        <v>204</v>
      </c>
      <c r="G257" s="256"/>
      <c r="H257" s="259">
        <v>99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5" t="s">
        <v>145</v>
      </c>
      <c r="AU257" s="265" t="s">
        <v>81</v>
      </c>
      <c r="AV257" s="16" t="s">
        <v>132</v>
      </c>
      <c r="AW257" s="16" t="s">
        <v>36</v>
      </c>
      <c r="AX257" s="16" t="s">
        <v>74</v>
      </c>
      <c r="AY257" s="265" t="s">
        <v>131</v>
      </c>
    </row>
    <row r="258" s="14" customFormat="1">
      <c r="A258" s="14"/>
      <c r="B258" s="234"/>
      <c r="C258" s="235"/>
      <c r="D258" s="216" t="s">
        <v>145</v>
      </c>
      <c r="E258" s="236" t="s">
        <v>21</v>
      </c>
      <c r="F258" s="237" t="s">
        <v>312</v>
      </c>
      <c r="G258" s="235"/>
      <c r="H258" s="236" t="s">
        <v>21</v>
      </c>
      <c r="I258" s="238"/>
      <c r="J258" s="235"/>
      <c r="K258" s="235"/>
      <c r="L258" s="239"/>
      <c r="M258" s="240"/>
      <c r="N258" s="241"/>
      <c r="O258" s="241"/>
      <c r="P258" s="241"/>
      <c r="Q258" s="241"/>
      <c r="R258" s="241"/>
      <c r="S258" s="241"/>
      <c r="T258" s="24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3" t="s">
        <v>145</v>
      </c>
      <c r="AU258" s="243" t="s">
        <v>81</v>
      </c>
      <c r="AV258" s="14" t="s">
        <v>79</v>
      </c>
      <c r="AW258" s="14" t="s">
        <v>36</v>
      </c>
      <c r="AX258" s="14" t="s">
        <v>74</v>
      </c>
      <c r="AY258" s="243" t="s">
        <v>131</v>
      </c>
    </row>
    <row r="259" s="13" customFormat="1">
      <c r="A259" s="13"/>
      <c r="B259" s="223"/>
      <c r="C259" s="224"/>
      <c r="D259" s="216" t="s">
        <v>145</v>
      </c>
      <c r="E259" s="225" t="s">
        <v>21</v>
      </c>
      <c r="F259" s="226" t="s">
        <v>313</v>
      </c>
      <c r="G259" s="224"/>
      <c r="H259" s="227">
        <v>1.3400000000000001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145</v>
      </c>
      <c r="AU259" s="233" t="s">
        <v>81</v>
      </c>
      <c r="AV259" s="13" t="s">
        <v>81</v>
      </c>
      <c r="AW259" s="13" t="s">
        <v>36</v>
      </c>
      <c r="AX259" s="13" t="s">
        <v>74</v>
      </c>
      <c r="AY259" s="233" t="s">
        <v>131</v>
      </c>
    </row>
    <row r="260" s="13" customFormat="1">
      <c r="A260" s="13"/>
      <c r="B260" s="223"/>
      <c r="C260" s="224"/>
      <c r="D260" s="216" t="s">
        <v>145</v>
      </c>
      <c r="E260" s="225" t="s">
        <v>21</v>
      </c>
      <c r="F260" s="226" t="s">
        <v>314</v>
      </c>
      <c r="G260" s="224"/>
      <c r="H260" s="227">
        <v>8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3" t="s">
        <v>145</v>
      </c>
      <c r="AU260" s="233" t="s">
        <v>81</v>
      </c>
      <c r="AV260" s="13" t="s">
        <v>81</v>
      </c>
      <c r="AW260" s="13" t="s">
        <v>36</v>
      </c>
      <c r="AX260" s="13" t="s">
        <v>74</v>
      </c>
      <c r="AY260" s="233" t="s">
        <v>131</v>
      </c>
    </row>
    <row r="261" s="16" customFormat="1">
      <c r="A261" s="16"/>
      <c r="B261" s="255"/>
      <c r="C261" s="256"/>
      <c r="D261" s="216" t="s">
        <v>145</v>
      </c>
      <c r="E261" s="257" t="s">
        <v>21</v>
      </c>
      <c r="F261" s="258" t="s">
        <v>204</v>
      </c>
      <c r="G261" s="256"/>
      <c r="H261" s="259">
        <v>9.3399999999999999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65" t="s">
        <v>145</v>
      </c>
      <c r="AU261" s="265" t="s">
        <v>81</v>
      </c>
      <c r="AV261" s="16" t="s">
        <v>132</v>
      </c>
      <c r="AW261" s="16" t="s">
        <v>36</v>
      </c>
      <c r="AX261" s="16" t="s">
        <v>74</v>
      </c>
      <c r="AY261" s="265" t="s">
        <v>131</v>
      </c>
    </row>
    <row r="262" s="15" customFormat="1">
      <c r="A262" s="15"/>
      <c r="B262" s="244"/>
      <c r="C262" s="245"/>
      <c r="D262" s="216" t="s">
        <v>145</v>
      </c>
      <c r="E262" s="246" t="s">
        <v>21</v>
      </c>
      <c r="F262" s="247" t="s">
        <v>166</v>
      </c>
      <c r="G262" s="245"/>
      <c r="H262" s="248">
        <v>108.34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4" t="s">
        <v>145</v>
      </c>
      <c r="AU262" s="254" t="s">
        <v>81</v>
      </c>
      <c r="AV262" s="15" t="s">
        <v>139</v>
      </c>
      <c r="AW262" s="15" t="s">
        <v>36</v>
      </c>
      <c r="AX262" s="15" t="s">
        <v>79</v>
      </c>
      <c r="AY262" s="254" t="s">
        <v>131</v>
      </c>
    </row>
    <row r="263" s="2" customFormat="1" ht="24.15" customHeight="1">
      <c r="A263" s="42"/>
      <c r="B263" s="43"/>
      <c r="C263" s="203" t="s">
        <v>315</v>
      </c>
      <c r="D263" s="203" t="s">
        <v>134</v>
      </c>
      <c r="E263" s="204" t="s">
        <v>316</v>
      </c>
      <c r="F263" s="205" t="s">
        <v>317</v>
      </c>
      <c r="G263" s="206" t="s">
        <v>196</v>
      </c>
      <c r="H263" s="207">
        <v>28.32</v>
      </c>
      <c r="I263" s="208"/>
      <c r="J263" s="209">
        <f>ROUND(I263*H263,2)</f>
        <v>0</v>
      </c>
      <c r="K263" s="205" t="s">
        <v>138</v>
      </c>
      <c r="L263" s="48"/>
      <c r="M263" s="210" t="s">
        <v>21</v>
      </c>
      <c r="N263" s="211" t="s">
        <v>45</v>
      </c>
      <c r="O263" s="88"/>
      <c r="P263" s="212">
        <f>O263*H263</f>
        <v>0</v>
      </c>
      <c r="Q263" s="212">
        <v>0</v>
      </c>
      <c r="R263" s="212">
        <f>Q263*H263</f>
        <v>0</v>
      </c>
      <c r="S263" s="212">
        <v>0</v>
      </c>
      <c r="T263" s="213">
        <f>S263*H263</f>
        <v>0</v>
      </c>
      <c r="U263" s="42"/>
      <c r="V263" s="42"/>
      <c r="W263" s="42"/>
      <c r="X263" s="42"/>
      <c r="Y263" s="42"/>
      <c r="Z263" s="42"/>
      <c r="AA263" s="42"/>
      <c r="AB263" s="42"/>
      <c r="AC263" s="42"/>
      <c r="AD263" s="42"/>
      <c r="AE263" s="42"/>
      <c r="AR263" s="214" t="s">
        <v>139</v>
      </c>
      <c r="AT263" s="214" t="s">
        <v>134</v>
      </c>
      <c r="AU263" s="214" t="s">
        <v>81</v>
      </c>
      <c r="AY263" s="20" t="s">
        <v>131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20" t="s">
        <v>79</v>
      </c>
      <c r="BK263" s="215">
        <f>ROUND(I263*H263,2)</f>
        <v>0</v>
      </c>
      <c r="BL263" s="20" t="s">
        <v>139</v>
      </c>
      <c r="BM263" s="214" t="s">
        <v>318</v>
      </c>
    </row>
    <row r="264" s="2" customFormat="1">
      <c r="A264" s="42"/>
      <c r="B264" s="43"/>
      <c r="C264" s="44"/>
      <c r="D264" s="216" t="s">
        <v>141</v>
      </c>
      <c r="E264" s="44"/>
      <c r="F264" s="217" t="s">
        <v>319</v>
      </c>
      <c r="G264" s="44"/>
      <c r="H264" s="44"/>
      <c r="I264" s="218"/>
      <c r="J264" s="44"/>
      <c r="K264" s="44"/>
      <c r="L264" s="48"/>
      <c r="M264" s="219"/>
      <c r="N264" s="220"/>
      <c r="O264" s="88"/>
      <c r="P264" s="88"/>
      <c r="Q264" s="88"/>
      <c r="R264" s="88"/>
      <c r="S264" s="88"/>
      <c r="T264" s="89"/>
      <c r="U264" s="42"/>
      <c r="V264" s="42"/>
      <c r="W264" s="42"/>
      <c r="X264" s="42"/>
      <c r="Y264" s="42"/>
      <c r="Z264" s="42"/>
      <c r="AA264" s="42"/>
      <c r="AB264" s="42"/>
      <c r="AC264" s="42"/>
      <c r="AD264" s="42"/>
      <c r="AE264" s="42"/>
      <c r="AT264" s="20" t="s">
        <v>141</v>
      </c>
      <c r="AU264" s="20" t="s">
        <v>81</v>
      </c>
    </row>
    <row r="265" s="2" customFormat="1">
      <c r="A265" s="42"/>
      <c r="B265" s="43"/>
      <c r="C265" s="44"/>
      <c r="D265" s="221" t="s">
        <v>143</v>
      </c>
      <c r="E265" s="44"/>
      <c r="F265" s="222" t="s">
        <v>320</v>
      </c>
      <c r="G265" s="44"/>
      <c r="H265" s="44"/>
      <c r="I265" s="218"/>
      <c r="J265" s="44"/>
      <c r="K265" s="44"/>
      <c r="L265" s="48"/>
      <c r="M265" s="219"/>
      <c r="N265" s="220"/>
      <c r="O265" s="88"/>
      <c r="P265" s="88"/>
      <c r="Q265" s="88"/>
      <c r="R265" s="88"/>
      <c r="S265" s="88"/>
      <c r="T265" s="89"/>
      <c r="U265" s="42"/>
      <c r="V265" s="42"/>
      <c r="W265" s="42"/>
      <c r="X265" s="42"/>
      <c r="Y265" s="42"/>
      <c r="Z265" s="42"/>
      <c r="AA265" s="42"/>
      <c r="AB265" s="42"/>
      <c r="AC265" s="42"/>
      <c r="AD265" s="42"/>
      <c r="AE265" s="42"/>
      <c r="AT265" s="20" t="s">
        <v>143</v>
      </c>
      <c r="AU265" s="20" t="s">
        <v>81</v>
      </c>
    </row>
    <row r="266" s="13" customFormat="1">
      <c r="A266" s="13"/>
      <c r="B266" s="223"/>
      <c r="C266" s="224"/>
      <c r="D266" s="216" t="s">
        <v>145</v>
      </c>
      <c r="E266" s="225" t="s">
        <v>21</v>
      </c>
      <c r="F266" s="226" t="s">
        <v>321</v>
      </c>
      <c r="G266" s="224"/>
      <c r="H266" s="227">
        <v>10.199999999999999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145</v>
      </c>
      <c r="AU266" s="233" t="s">
        <v>81</v>
      </c>
      <c r="AV266" s="13" t="s">
        <v>81</v>
      </c>
      <c r="AW266" s="13" t="s">
        <v>36</v>
      </c>
      <c r="AX266" s="13" t="s">
        <v>74</v>
      </c>
      <c r="AY266" s="233" t="s">
        <v>131</v>
      </c>
    </row>
    <row r="267" s="13" customFormat="1">
      <c r="A267" s="13"/>
      <c r="B267" s="223"/>
      <c r="C267" s="224"/>
      <c r="D267" s="216" t="s">
        <v>145</v>
      </c>
      <c r="E267" s="225" t="s">
        <v>21</v>
      </c>
      <c r="F267" s="226" t="s">
        <v>322</v>
      </c>
      <c r="G267" s="224"/>
      <c r="H267" s="227">
        <v>5.2000000000000002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145</v>
      </c>
      <c r="AU267" s="233" t="s">
        <v>81</v>
      </c>
      <c r="AV267" s="13" t="s">
        <v>81</v>
      </c>
      <c r="AW267" s="13" t="s">
        <v>36</v>
      </c>
      <c r="AX267" s="13" t="s">
        <v>74</v>
      </c>
      <c r="AY267" s="233" t="s">
        <v>131</v>
      </c>
    </row>
    <row r="268" s="13" customFormat="1">
      <c r="A268" s="13"/>
      <c r="B268" s="223"/>
      <c r="C268" s="224"/>
      <c r="D268" s="216" t="s">
        <v>145</v>
      </c>
      <c r="E268" s="225" t="s">
        <v>21</v>
      </c>
      <c r="F268" s="226" t="s">
        <v>323</v>
      </c>
      <c r="G268" s="224"/>
      <c r="H268" s="227">
        <v>3.3999999999999999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3" t="s">
        <v>145</v>
      </c>
      <c r="AU268" s="233" t="s">
        <v>81</v>
      </c>
      <c r="AV268" s="13" t="s">
        <v>81</v>
      </c>
      <c r="AW268" s="13" t="s">
        <v>36</v>
      </c>
      <c r="AX268" s="13" t="s">
        <v>74</v>
      </c>
      <c r="AY268" s="233" t="s">
        <v>131</v>
      </c>
    </row>
    <row r="269" s="13" customFormat="1">
      <c r="A269" s="13"/>
      <c r="B269" s="223"/>
      <c r="C269" s="224"/>
      <c r="D269" s="216" t="s">
        <v>145</v>
      </c>
      <c r="E269" s="225" t="s">
        <v>21</v>
      </c>
      <c r="F269" s="226" t="s">
        <v>324</v>
      </c>
      <c r="G269" s="224"/>
      <c r="H269" s="227">
        <v>5.2000000000000002</v>
      </c>
      <c r="I269" s="228"/>
      <c r="J269" s="224"/>
      <c r="K269" s="224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145</v>
      </c>
      <c r="AU269" s="233" t="s">
        <v>81</v>
      </c>
      <c r="AV269" s="13" t="s">
        <v>81</v>
      </c>
      <c r="AW269" s="13" t="s">
        <v>36</v>
      </c>
      <c r="AX269" s="13" t="s">
        <v>74</v>
      </c>
      <c r="AY269" s="233" t="s">
        <v>131</v>
      </c>
    </row>
    <row r="270" s="13" customFormat="1">
      <c r="A270" s="13"/>
      <c r="B270" s="223"/>
      <c r="C270" s="224"/>
      <c r="D270" s="216" t="s">
        <v>145</v>
      </c>
      <c r="E270" s="225" t="s">
        <v>21</v>
      </c>
      <c r="F270" s="226" t="s">
        <v>325</v>
      </c>
      <c r="G270" s="224"/>
      <c r="H270" s="227">
        <v>4.3200000000000003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145</v>
      </c>
      <c r="AU270" s="233" t="s">
        <v>81</v>
      </c>
      <c r="AV270" s="13" t="s">
        <v>81</v>
      </c>
      <c r="AW270" s="13" t="s">
        <v>36</v>
      </c>
      <c r="AX270" s="13" t="s">
        <v>74</v>
      </c>
      <c r="AY270" s="233" t="s">
        <v>131</v>
      </c>
    </row>
    <row r="271" s="15" customFormat="1">
      <c r="A271" s="15"/>
      <c r="B271" s="244"/>
      <c r="C271" s="245"/>
      <c r="D271" s="216" t="s">
        <v>145</v>
      </c>
      <c r="E271" s="246" t="s">
        <v>21</v>
      </c>
      <c r="F271" s="247" t="s">
        <v>166</v>
      </c>
      <c r="G271" s="245"/>
      <c r="H271" s="248">
        <v>28.319999999999997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4" t="s">
        <v>145</v>
      </c>
      <c r="AU271" s="254" t="s">
        <v>81</v>
      </c>
      <c r="AV271" s="15" t="s">
        <v>139</v>
      </c>
      <c r="AW271" s="15" t="s">
        <v>36</v>
      </c>
      <c r="AX271" s="15" t="s">
        <v>79</v>
      </c>
      <c r="AY271" s="254" t="s">
        <v>131</v>
      </c>
    </row>
    <row r="272" s="2" customFormat="1" ht="24.15" customHeight="1">
      <c r="A272" s="42"/>
      <c r="B272" s="43"/>
      <c r="C272" s="266" t="s">
        <v>326</v>
      </c>
      <c r="D272" s="266" t="s">
        <v>327</v>
      </c>
      <c r="E272" s="267" t="s">
        <v>328</v>
      </c>
      <c r="F272" s="268" t="s">
        <v>329</v>
      </c>
      <c r="G272" s="269" t="s">
        <v>196</v>
      </c>
      <c r="H272" s="270">
        <v>25.199999999999999</v>
      </c>
      <c r="I272" s="271"/>
      <c r="J272" s="272">
        <f>ROUND(I272*H272,2)</f>
        <v>0</v>
      </c>
      <c r="K272" s="268" t="s">
        <v>138</v>
      </c>
      <c r="L272" s="273"/>
      <c r="M272" s="274" t="s">
        <v>21</v>
      </c>
      <c r="N272" s="275" t="s">
        <v>45</v>
      </c>
      <c r="O272" s="88"/>
      <c r="P272" s="212">
        <f>O272*H272</f>
        <v>0</v>
      </c>
      <c r="Q272" s="212">
        <v>0.00010000000000000001</v>
      </c>
      <c r="R272" s="212">
        <f>Q272*H272</f>
        <v>0.0025200000000000001</v>
      </c>
      <c r="S272" s="212">
        <v>0</v>
      </c>
      <c r="T272" s="213">
        <f>S272*H272</f>
        <v>0</v>
      </c>
      <c r="U272" s="42"/>
      <c r="V272" s="42"/>
      <c r="W272" s="42"/>
      <c r="X272" s="42"/>
      <c r="Y272" s="42"/>
      <c r="Z272" s="42"/>
      <c r="AA272" s="42"/>
      <c r="AB272" s="42"/>
      <c r="AC272" s="42"/>
      <c r="AD272" s="42"/>
      <c r="AE272" s="42"/>
      <c r="AR272" s="214" t="s">
        <v>193</v>
      </c>
      <c r="AT272" s="214" t="s">
        <v>327</v>
      </c>
      <c r="AU272" s="214" t="s">
        <v>81</v>
      </c>
      <c r="AY272" s="20" t="s">
        <v>131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20" t="s">
        <v>79</v>
      </c>
      <c r="BK272" s="215">
        <f>ROUND(I272*H272,2)</f>
        <v>0</v>
      </c>
      <c r="BL272" s="20" t="s">
        <v>139</v>
      </c>
      <c r="BM272" s="214" t="s">
        <v>330</v>
      </c>
    </row>
    <row r="273" s="2" customFormat="1">
      <c r="A273" s="42"/>
      <c r="B273" s="43"/>
      <c r="C273" s="44"/>
      <c r="D273" s="216" t="s">
        <v>141</v>
      </c>
      <c r="E273" s="44"/>
      <c r="F273" s="217" t="s">
        <v>329</v>
      </c>
      <c r="G273" s="44"/>
      <c r="H273" s="44"/>
      <c r="I273" s="218"/>
      <c r="J273" s="44"/>
      <c r="K273" s="44"/>
      <c r="L273" s="48"/>
      <c r="M273" s="219"/>
      <c r="N273" s="220"/>
      <c r="O273" s="88"/>
      <c r="P273" s="88"/>
      <c r="Q273" s="88"/>
      <c r="R273" s="88"/>
      <c r="S273" s="88"/>
      <c r="T273" s="89"/>
      <c r="U273" s="42"/>
      <c r="V273" s="42"/>
      <c r="W273" s="42"/>
      <c r="X273" s="42"/>
      <c r="Y273" s="42"/>
      <c r="Z273" s="42"/>
      <c r="AA273" s="42"/>
      <c r="AB273" s="42"/>
      <c r="AC273" s="42"/>
      <c r="AD273" s="42"/>
      <c r="AE273" s="42"/>
      <c r="AT273" s="20" t="s">
        <v>141</v>
      </c>
      <c r="AU273" s="20" t="s">
        <v>81</v>
      </c>
    </row>
    <row r="274" s="13" customFormat="1">
      <c r="A274" s="13"/>
      <c r="B274" s="223"/>
      <c r="C274" s="224"/>
      <c r="D274" s="216" t="s">
        <v>145</v>
      </c>
      <c r="E274" s="225" t="s">
        <v>21</v>
      </c>
      <c r="F274" s="226" t="s">
        <v>321</v>
      </c>
      <c r="G274" s="224"/>
      <c r="H274" s="227">
        <v>10.199999999999999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145</v>
      </c>
      <c r="AU274" s="233" t="s">
        <v>81</v>
      </c>
      <c r="AV274" s="13" t="s">
        <v>81</v>
      </c>
      <c r="AW274" s="13" t="s">
        <v>36</v>
      </c>
      <c r="AX274" s="13" t="s">
        <v>74</v>
      </c>
      <c r="AY274" s="233" t="s">
        <v>131</v>
      </c>
    </row>
    <row r="275" s="13" customFormat="1">
      <c r="A275" s="13"/>
      <c r="B275" s="223"/>
      <c r="C275" s="224"/>
      <c r="D275" s="216" t="s">
        <v>145</v>
      </c>
      <c r="E275" s="225" t="s">
        <v>21</v>
      </c>
      <c r="F275" s="226" t="s">
        <v>322</v>
      </c>
      <c r="G275" s="224"/>
      <c r="H275" s="227">
        <v>5.2000000000000002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3" t="s">
        <v>145</v>
      </c>
      <c r="AU275" s="233" t="s">
        <v>81</v>
      </c>
      <c r="AV275" s="13" t="s">
        <v>81</v>
      </c>
      <c r="AW275" s="13" t="s">
        <v>36</v>
      </c>
      <c r="AX275" s="13" t="s">
        <v>74</v>
      </c>
      <c r="AY275" s="233" t="s">
        <v>131</v>
      </c>
    </row>
    <row r="276" s="13" customFormat="1">
      <c r="A276" s="13"/>
      <c r="B276" s="223"/>
      <c r="C276" s="224"/>
      <c r="D276" s="216" t="s">
        <v>145</v>
      </c>
      <c r="E276" s="225" t="s">
        <v>21</v>
      </c>
      <c r="F276" s="226" t="s">
        <v>323</v>
      </c>
      <c r="G276" s="224"/>
      <c r="H276" s="227">
        <v>3.3999999999999999</v>
      </c>
      <c r="I276" s="228"/>
      <c r="J276" s="224"/>
      <c r="K276" s="224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145</v>
      </c>
      <c r="AU276" s="233" t="s">
        <v>81</v>
      </c>
      <c r="AV276" s="13" t="s">
        <v>81</v>
      </c>
      <c r="AW276" s="13" t="s">
        <v>36</v>
      </c>
      <c r="AX276" s="13" t="s">
        <v>74</v>
      </c>
      <c r="AY276" s="233" t="s">
        <v>131</v>
      </c>
    </row>
    <row r="277" s="13" customFormat="1">
      <c r="A277" s="13"/>
      <c r="B277" s="223"/>
      <c r="C277" s="224"/>
      <c r="D277" s="216" t="s">
        <v>145</v>
      </c>
      <c r="E277" s="225" t="s">
        <v>21</v>
      </c>
      <c r="F277" s="226" t="s">
        <v>324</v>
      </c>
      <c r="G277" s="224"/>
      <c r="H277" s="227">
        <v>5.2000000000000002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145</v>
      </c>
      <c r="AU277" s="233" t="s">
        <v>81</v>
      </c>
      <c r="AV277" s="13" t="s">
        <v>81</v>
      </c>
      <c r="AW277" s="13" t="s">
        <v>36</v>
      </c>
      <c r="AX277" s="13" t="s">
        <v>74</v>
      </c>
      <c r="AY277" s="233" t="s">
        <v>131</v>
      </c>
    </row>
    <row r="278" s="15" customFormat="1">
      <c r="A278" s="15"/>
      <c r="B278" s="244"/>
      <c r="C278" s="245"/>
      <c r="D278" s="216" t="s">
        <v>145</v>
      </c>
      <c r="E278" s="246" t="s">
        <v>21</v>
      </c>
      <c r="F278" s="247" t="s">
        <v>166</v>
      </c>
      <c r="G278" s="245"/>
      <c r="H278" s="248">
        <v>23.999999999999996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4" t="s">
        <v>145</v>
      </c>
      <c r="AU278" s="254" t="s">
        <v>81</v>
      </c>
      <c r="AV278" s="15" t="s">
        <v>139</v>
      </c>
      <c r="AW278" s="15" t="s">
        <v>36</v>
      </c>
      <c r="AX278" s="15" t="s">
        <v>79</v>
      </c>
      <c r="AY278" s="254" t="s">
        <v>131</v>
      </c>
    </row>
    <row r="279" s="13" customFormat="1">
      <c r="A279" s="13"/>
      <c r="B279" s="223"/>
      <c r="C279" s="224"/>
      <c r="D279" s="216" t="s">
        <v>145</v>
      </c>
      <c r="E279" s="224"/>
      <c r="F279" s="226" t="s">
        <v>331</v>
      </c>
      <c r="G279" s="224"/>
      <c r="H279" s="227">
        <v>25.199999999999999</v>
      </c>
      <c r="I279" s="228"/>
      <c r="J279" s="224"/>
      <c r="K279" s="224"/>
      <c r="L279" s="229"/>
      <c r="M279" s="230"/>
      <c r="N279" s="231"/>
      <c r="O279" s="231"/>
      <c r="P279" s="231"/>
      <c r="Q279" s="231"/>
      <c r="R279" s="231"/>
      <c r="S279" s="231"/>
      <c r="T279" s="23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3" t="s">
        <v>145</v>
      </c>
      <c r="AU279" s="233" t="s">
        <v>81</v>
      </c>
      <c r="AV279" s="13" t="s">
        <v>81</v>
      </c>
      <c r="AW279" s="13" t="s">
        <v>4</v>
      </c>
      <c r="AX279" s="13" t="s">
        <v>79</v>
      </c>
      <c r="AY279" s="233" t="s">
        <v>131</v>
      </c>
    </row>
    <row r="280" s="2" customFormat="1" ht="21.75" customHeight="1">
      <c r="A280" s="42"/>
      <c r="B280" s="43"/>
      <c r="C280" s="266" t="s">
        <v>7</v>
      </c>
      <c r="D280" s="266" t="s">
        <v>327</v>
      </c>
      <c r="E280" s="267" t="s">
        <v>332</v>
      </c>
      <c r="F280" s="268" t="s">
        <v>333</v>
      </c>
      <c r="G280" s="269" t="s">
        <v>196</v>
      </c>
      <c r="H280" s="270">
        <v>4.5359999999999996</v>
      </c>
      <c r="I280" s="271"/>
      <c r="J280" s="272">
        <f>ROUND(I280*H280,2)</f>
        <v>0</v>
      </c>
      <c r="K280" s="268" t="s">
        <v>21</v>
      </c>
      <c r="L280" s="273"/>
      <c r="M280" s="274" t="s">
        <v>21</v>
      </c>
      <c r="N280" s="275" t="s">
        <v>45</v>
      </c>
      <c r="O280" s="88"/>
      <c r="P280" s="212">
        <f>O280*H280</f>
        <v>0</v>
      </c>
      <c r="Q280" s="212">
        <v>0.00010000000000000001</v>
      </c>
      <c r="R280" s="212">
        <f>Q280*H280</f>
        <v>0.00045359999999999997</v>
      </c>
      <c r="S280" s="212">
        <v>0</v>
      </c>
      <c r="T280" s="213">
        <f>S280*H280</f>
        <v>0</v>
      </c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R280" s="214" t="s">
        <v>193</v>
      </c>
      <c r="AT280" s="214" t="s">
        <v>327</v>
      </c>
      <c r="AU280" s="214" t="s">
        <v>81</v>
      </c>
      <c r="AY280" s="20" t="s">
        <v>131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20" t="s">
        <v>79</v>
      </c>
      <c r="BK280" s="215">
        <f>ROUND(I280*H280,2)</f>
        <v>0</v>
      </c>
      <c r="BL280" s="20" t="s">
        <v>139</v>
      </c>
      <c r="BM280" s="214" t="s">
        <v>334</v>
      </c>
    </row>
    <row r="281" s="2" customFormat="1">
      <c r="A281" s="42"/>
      <c r="B281" s="43"/>
      <c r="C281" s="44"/>
      <c r="D281" s="216" t="s">
        <v>141</v>
      </c>
      <c r="E281" s="44"/>
      <c r="F281" s="217" t="s">
        <v>333</v>
      </c>
      <c r="G281" s="44"/>
      <c r="H281" s="44"/>
      <c r="I281" s="218"/>
      <c r="J281" s="44"/>
      <c r="K281" s="44"/>
      <c r="L281" s="48"/>
      <c r="M281" s="219"/>
      <c r="N281" s="220"/>
      <c r="O281" s="88"/>
      <c r="P281" s="88"/>
      <c r="Q281" s="88"/>
      <c r="R281" s="88"/>
      <c r="S281" s="88"/>
      <c r="T281" s="89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T281" s="20" t="s">
        <v>141</v>
      </c>
      <c r="AU281" s="20" t="s">
        <v>81</v>
      </c>
    </row>
    <row r="282" s="13" customFormat="1">
      <c r="A282" s="13"/>
      <c r="B282" s="223"/>
      <c r="C282" s="224"/>
      <c r="D282" s="216" t="s">
        <v>145</v>
      </c>
      <c r="E282" s="225" t="s">
        <v>21</v>
      </c>
      <c r="F282" s="226" t="s">
        <v>325</v>
      </c>
      <c r="G282" s="224"/>
      <c r="H282" s="227">
        <v>4.3200000000000003</v>
      </c>
      <c r="I282" s="228"/>
      <c r="J282" s="224"/>
      <c r="K282" s="224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145</v>
      </c>
      <c r="AU282" s="233" t="s">
        <v>81</v>
      </c>
      <c r="AV282" s="13" t="s">
        <v>81</v>
      </c>
      <c r="AW282" s="13" t="s">
        <v>36</v>
      </c>
      <c r="AX282" s="13" t="s">
        <v>79</v>
      </c>
      <c r="AY282" s="233" t="s">
        <v>131</v>
      </c>
    </row>
    <row r="283" s="13" customFormat="1">
      <c r="A283" s="13"/>
      <c r="B283" s="223"/>
      <c r="C283" s="224"/>
      <c r="D283" s="216" t="s">
        <v>145</v>
      </c>
      <c r="E283" s="224"/>
      <c r="F283" s="226" t="s">
        <v>335</v>
      </c>
      <c r="G283" s="224"/>
      <c r="H283" s="227">
        <v>4.5359999999999996</v>
      </c>
      <c r="I283" s="228"/>
      <c r="J283" s="224"/>
      <c r="K283" s="224"/>
      <c r="L283" s="229"/>
      <c r="M283" s="230"/>
      <c r="N283" s="231"/>
      <c r="O283" s="231"/>
      <c r="P283" s="231"/>
      <c r="Q283" s="231"/>
      <c r="R283" s="231"/>
      <c r="S283" s="231"/>
      <c r="T283" s="23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3" t="s">
        <v>145</v>
      </c>
      <c r="AU283" s="233" t="s">
        <v>81</v>
      </c>
      <c r="AV283" s="13" t="s">
        <v>81</v>
      </c>
      <c r="AW283" s="13" t="s">
        <v>4</v>
      </c>
      <c r="AX283" s="13" t="s">
        <v>79</v>
      </c>
      <c r="AY283" s="233" t="s">
        <v>131</v>
      </c>
    </row>
    <row r="284" s="2" customFormat="1" ht="24.15" customHeight="1">
      <c r="A284" s="42"/>
      <c r="B284" s="43"/>
      <c r="C284" s="203" t="s">
        <v>336</v>
      </c>
      <c r="D284" s="203" t="s">
        <v>134</v>
      </c>
      <c r="E284" s="204" t="s">
        <v>337</v>
      </c>
      <c r="F284" s="205" t="s">
        <v>338</v>
      </c>
      <c r="G284" s="206" t="s">
        <v>149</v>
      </c>
      <c r="H284" s="207">
        <v>0.223</v>
      </c>
      <c r="I284" s="208"/>
      <c r="J284" s="209">
        <f>ROUND(I284*H284,2)</f>
        <v>0</v>
      </c>
      <c r="K284" s="205" t="s">
        <v>138</v>
      </c>
      <c r="L284" s="48"/>
      <c r="M284" s="210" t="s">
        <v>21</v>
      </c>
      <c r="N284" s="211" t="s">
        <v>45</v>
      </c>
      <c r="O284" s="88"/>
      <c r="P284" s="212">
        <f>O284*H284</f>
        <v>0</v>
      </c>
      <c r="Q284" s="212">
        <v>2.5018699999999998</v>
      </c>
      <c r="R284" s="212">
        <f>Q284*H284</f>
        <v>0.55791700999999994</v>
      </c>
      <c r="S284" s="212">
        <v>0</v>
      </c>
      <c r="T284" s="213">
        <f>S284*H284</f>
        <v>0</v>
      </c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R284" s="214" t="s">
        <v>139</v>
      </c>
      <c r="AT284" s="214" t="s">
        <v>134</v>
      </c>
      <c r="AU284" s="214" t="s">
        <v>81</v>
      </c>
      <c r="AY284" s="20" t="s">
        <v>131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20" t="s">
        <v>79</v>
      </c>
      <c r="BK284" s="215">
        <f>ROUND(I284*H284,2)</f>
        <v>0</v>
      </c>
      <c r="BL284" s="20" t="s">
        <v>139</v>
      </c>
      <c r="BM284" s="214" t="s">
        <v>339</v>
      </c>
    </row>
    <row r="285" s="2" customFormat="1">
      <c r="A285" s="42"/>
      <c r="B285" s="43"/>
      <c r="C285" s="44"/>
      <c r="D285" s="216" t="s">
        <v>141</v>
      </c>
      <c r="E285" s="44"/>
      <c r="F285" s="217" t="s">
        <v>340</v>
      </c>
      <c r="G285" s="44"/>
      <c r="H285" s="44"/>
      <c r="I285" s="218"/>
      <c r="J285" s="44"/>
      <c r="K285" s="44"/>
      <c r="L285" s="48"/>
      <c r="M285" s="219"/>
      <c r="N285" s="220"/>
      <c r="O285" s="88"/>
      <c r="P285" s="88"/>
      <c r="Q285" s="88"/>
      <c r="R285" s="88"/>
      <c r="S285" s="88"/>
      <c r="T285" s="89"/>
      <c r="U285" s="42"/>
      <c r="V285" s="42"/>
      <c r="W285" s="42"/>
      <c r="X285" s="42"/>
      <c r="Y285" s="42"/>
      <c r="Z285" s="42"/>
      <c r="AA285" s="42"/>
      <c r="AB285" s="42"/>
      <c r="AC285" s="42"/>
      <c r="AD285" s="42"/>
      <c r="AE285" s="42"/>
      <c r="AT285" s="20" t="s">
        <v>141</v>
      </c>
      <c r="AU285" s="20" t="s">
        <v>81</v>
      </c>
    </row>
    <row r="286" s="2" customFormat="1">
      <c r="A286" s="42"/>
      <c r="B286" s="43"/>
      <c r="C286" s="44"/>
      <c r="D286" s="221" t="s">
        <v>143</v>
      </c>
      <c r="E286" s="44"/>
      <c r="F286" s="222" t="s">
        <v>341</v>
      </c>
      <c r="G286" s="44"/>
      <c r="H286" s="44"/>
      <c r="I286" s="218"/>
      <c r="J286" s="44"/>
      <c r="K286" s="44"/>
      <c r="L286" s="48"/>
      <c r="M286" s="219"/>
      <c r="N286" s="220"/>
      <c r="O286" s="88"/>
      <c r="P286" s="88"/>
      <c r="Q286" s="88"/>
      <c r="R286" s="88"/>
      <c r="S286" s="88"/>
      <c r="T286" s="89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T286" s="20" t="s">
        <v>143</v>
      </c>
      <c r="AU286" s="20" t="s">
        <v>81</v>
      </c>
    </row>
    <row r="287" s="14" customFormat="1">
      <c r="A287" s="14"/>
      <c r="B287" s="234"/>
      <c r="C287" s="235"/>
      <c r="D287" s="216" t="s">
        <v>145</v>
      </c>
      <c r="E287" s="236" t="s">
        <v>21</v>
      </c>
      <c r="F287" s="237" t="s">
        <v>342</v>
      </c>
      <c r="G287" s="235"/>
      <c r="H287" s="236" t="s">
        <v>21</v>
      </c>
      <c r="I287" s="238"/>
      <c r="J287" s="235"/>
      <c r="K287" s="235"/>
      <c r="L287" s="239"/>
      <c r="M287" s="240"/>
      <c r="N287" s="241"/>
      <c r="O287" s="241"/>
      <c r="P287" s="241"/>
      <c r="Q287" s="241"/>
      <c r="R287" s="241"/>
      <c r="S287" s="241"/>
      <c r="T287" s="24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3" t="s">
        <v>145</v>
      </c>
      <c r="AU287" s="243" t="s">
        <v>81</v>
      </c>
      <c r="AV287" s="14" t="s">
        <v>79</v>
      </c>
      <c r="AW287" s="14" t="s">
        <v>36</v>
      </c>
      <c r="AX287" s="14" t="s">
        <v>74</v>
      </c>
      <c r="AY287" s="243" t="s">
        <v>131</v>
      </c>
    </row>
    <row r="288" s="13" customFormat="1">
      <c r="A288" s="13"/>
      <c r="B288" s="223"/>
      <c r="C288" s="224"/>
      <c r="D288" s="216" t="s">
        <v>145</v>
      </c>
      <c r="E288" s="225" t="s">
        <v>21</v>
      </c>
      <c r="F288" s="226" t="s">
        <v>343</v>
      </c>
      <c r="G288" s="224"/>
      <c r="H288" s="227">
        <v>0.105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145</v>
      </c>
      <c r="AU288" s="233" t="s">
        <v>81</v>
      </c>
      <c r="AV288" s="13" t="s">
        <v>81</v>
      </c>
      <c r="AW288" s="13" t="s">
        <v>36</v>
      </c>
      <c r="AX288" s="13" t="s">
        <v>74</v>
      </c>
      <c r="AY288" s="233" t="s">
        <v>131</v>
      </c>
    </row>
    <row r="289" s="13" customFormat="1">
      <c r="A289" s="13"/>
      <c r="B289" s="223"/>
      <c r="C289" s="224"/>
      <c r="D289" s="216" t="s">
        <v>145</v>
      </c>
      <c r="E289" s="225" t="s">
        <v>21</v>
      </c>
      <c r="F289" s="226" t="s">
        <v>344</v>
      </c>
      <c r="G289" s="224"/>
      <c r="H289" s="227">
        <v>0.01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3" t="s">
        <v>145</v>
      </c>
      <c r="AU289" s="233" t="s">
        <v>81</v>
      </c>
      <c r="AV289" s="13" t="s">
        <v>81</v>
      </c>
      <c r="AW289" s="13" t="s">
        <v>36</v>
      </c>
      <c r="AX289" s="13" t="s">
        <v>74</v>
      </c>
      <c r="AY289" s="233" t="s">
        <v>131</v>
      </c>
    </row>
    <row r="290" s="16" customFormat="1">
      <c r="A290" s="16"/>
      <c r="B290" s="255"/>
      <c r="C290" s="256"/>
      <c r="D290" s="216" t="s">
        <v>145</v>
      </c>
      <c r="E290" s="257" t="s">
        <v>21</v>
      </c>
      <c r="F290" s="258" t="s">
        <v>204</v>
      </c>
      <c r="G290" s="256"/>
      <c r="H290" s="259">
        <v>0.11499999999999999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T290" s="265" t="s">
        <v>145</v>
      </c>
      <c r="AU290" s="265" t="s">
        <v>81</v>
      </c>
      <c r="AV290" s="16" t="s">
        <v>132</v>
      </c>
      <c r="AW290" s="16" t="s">
        <v>36</v>
      </c>
      <c r="AX290" s="16" t="s">
        <v>74</v>
      </c>
      <c r="AY290" s="265" t="s">
        <v>131</v>
      </c>
    </row>
    <row r="291" s="13" customFormat="1">
      <c r="A291" s="13"/>
      <c r="B291" s="223"/>
      <c r="C291" s="224"/>
      <c r="D291" s="216" t="s">
        <v>145</v>
      </c>
      <c r="E291" s="225" t="s">
        <v>21</v>
      </c>
      <c r="F291" s="226" t="s">
        <v>345</v>
      </c>
      <c r="G291" s="224"/>
      <c r="H291" s="227">
        <v>0.042000000000000003</v>
      </c>
      <c r="I291" s="228"/>
      <c r="J291" s="224"/>
      <c r="K291" s="224"/>
      <c r="L291" s="229"/>
      <c r="M291" s="230"/>
      <c r="N291" s="231"/>
      <c r="O291" s="231"/>
      <c r="P291" s="231"/>
      <c r="Q291" s="231"/>
      <c r="R291" s="231"/>
      <c r="S291" s="231"/>
      <c r="T291" s="23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3" t="s">
        <v>145</v>
      </c>
      <c r="AU291" s="233" t="s">
        <v>81</v>
      </c>
      <c r="AV291" s="13" t="s">
        <v>81</v>
      </c>
      <c r="AW291" s="13" t="s">
        <v>36</v>
      </c>
      <c r="AX291" s="13" t="s">
        <v>74</v>
      </c>
      <c r="AY291" s="233" t="s">
        <v>131</v>
      </c>
    </row>
    <row r="292" s="16" customFormat="1">
      <c r="A292" s="16"/>
      <c r="B292" s="255"/>
      <c r="C292" s="256"/>
      <c r="D292" s="216" t="s">
        <v>145</v>
      </c>
      <c r="E292" s="257" t="s">
        <v>21</v>
      </c>
      <c r="F292" s="258" t="s">
        <v>204</v>
      </c>
      <c r="G292" s="256"/>
      <c r="H292" s="259">
        <v>0.042000000000000003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65" t="s">
        <v>145</v>
      </c>
      <c r="AU292" s="265" t="s">
        <v>81</v>
      </c>
      <c r="AV292" s="16" t="s">
        <v>132</v>
      </c>
      <c r="AW292" s="16" t="s">
        <v>36</v>
      </c>
      <c r="AX292" s="16" t="s">
        <v>74</v>
      </c>
      <c r="AY292" s="265" t="s">
        <v>131</v>
      </c>
    </row>
    <row r="293" s="14" customFormat="1">
      <c r="A293" s="14"/>
      <c r="B293" s="234"/>
      <c r="C293" s="235"/>
      <c r="D293" s="216" t="s">
        <v>145</v>
      </c>
      <c r="E293" s="236" t="s">
        <v>21</v>
      </c>
      <c r="F293" s="237" t="s">
        <v>346</v>
      </c>
      <c r="G293" s="235"/>
      <c r="H293" s="236" t="s">
        <v>21</v>
      </c>
      <c r="I293" s="238"/>
      <c r="J293" s="235"/>
      <c r="K293" s="235"/>
      <c r="L293" s="239"/>
      <c r="M293" s="240"/>
      <c r="N293" s="241"/>
      <c r="O293" s="241"/>
      <c r="P293" s="241"/>
      <c r="Q293" s="241"/>
      <c r="R293" s="241"/>
      <c r="S293" s="241"/>
      <c r="T293" s="24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3" t="s">
        <v>145</v>
      </c>
      <c r="AU293" s="243" t="s">
        <v>81</v>
      </c>
      <c r="AV293" s="14" t="s">
        <v>79</v>
      </c>
      <c r="AW293" s="14" t="s">
        <v>36</v>
      </c>
      <c r="AX293" s="14" t="s">
        <v>74</v>
      </c>
      <c r="AY293" s="243" t="s">
        <v>131</v>
      </c>
    </row>
    <row r="294" s="13" customFormat="1">
      <c r="A294" s="13"/>
      <c r="B294" s="223"/>
      <c r="C294" s="224"/>
      <c r="D294" s="216" t="s">
        <v>145</v>
      </c>
      <c r="E294" s="225" t="s">
        <v>21</v>
      </c>
      <c r="F294" s="226" t="s">
        <v>347</v>
      </c>
      <c r="G294" s="224"/>
      <c r="H294" s="227">
        <v>0.052999999999999998</v>
      </c>
      <c r="I294" s="228"/>
      <c r="J294" s="224"/>
      <c r="K294" s="224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145</v>
      </c>
      <c r="AU294" s="233" t="s">
        <v>81</v>
      </c>
      <c r="AV294" s="13" t="s">
        <v>81</v>
      </c>
      <c r="AW294" s="13" t="s">
        <v>36</v>
      </c>
      <c r="AX294" s="13" t="s">
        <v>74</v>
      </c>
      <c r="AY294" s="233" t="s">
        <v>131</v>
      </c>
    </row>
    <row r="295" s="13" customFormat="1">
      <c r="A295" s="13"/>
      <c r="B295" s="223"/>
      <c r="C295" s="224"/>
      <c r="D295" s="216" t="s">
        <v>145</v>
      </c>
      <c r="E295" s="225" t="s">
        <v>21</v>
      </c>
      <c r="F295" s="226" t="s">
        <v>348</v>
      </c>
      <c r="G295" s="224"/>
      <c r="H295" s="227">
        <v>0.012999999999999999</v>
      </c>
      <c r="I295" s="228"/>
      <c r="J295" s="224"/>
      <c r="K295" s="224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145</v>
      </c>
      <c r="AU295" s="233" t="s">
        <v>81</v>
      </c>
      <c r="AV295" s="13" t="s">
        <v>81</v>
      </c>
      <c r="AW295" s="13" t="s">
        <v>36</v>
      </c>
      <c r="AX295" s="13" t="s">
        <v>74</v>
      </c>
      <c r="AY295" s="233" t="s">
        <v>131</v>
      </c>
    </row>
    <row r="296" s="16" customFormat="1">
      <c r="A296" s="16"/>
      <c r="B296" s="255"/>
      <c r="C296" s="256"/>
      <c r="D296" s="216" t="s">
        <v>145</v>
      </c>
      <c r="E296" s="257" t="s">
        <v>21</v>
      </c>
      <c r="F296" s="258" t="s">
        <v>204</v>
      </c>
      <c r="G296" s="256"/>
      <c r="H296" s="259">
        <v>0.066000000000000003</v>
      </c>
      <c r="I296" s="260"/>
      <c r="J296" s="256"/>
      <c r="K296" s="256"/>
      <c r="L296" s="261"/>
      <c r="M296" s="262"/>
      <c r="N296" s="263"/>
      <c r="O296" s="263"/>
      <c r="P296" s="263"/>
      <c r="Q296" s="263"/>
      <c r="R296" s="263"/>
      <c r="S296" s="263"/>
      <c r="T296" s="264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65" t="s">
        <v>145</v>
      </c>
      <c r="AU296" s="265" t="s">
        <v>81</v>
      </c>
      <c r="AV296" s="16" t="s">
        <v>132</v>
      </c>
      <c r="AW296" s="16" t="s">
        <v>36</v>
      </c>
      <c r="AX296" s="16" t="s">
        <v>74</v>
      </c>
      <c r="AY296" s="265" t="s">
        <v>131</v>
      </c>
    </row>
    <row r="297" s="15" customFormat="1">
      <c r="A297" s="15"/>
      <c r="B297" s="244"/>
      <c r="C297" s="245"/>
      <c r="D297" s="216" t="s">
        <v>145</v>
      </c>
      <c r="E297" s="246" t="s">
        <v>21</v>
      </c>
      <c r="F297" s="247" t="s">
        <v>166</v>
      </c>
      <c r="G297" s="245"/>
      <c r="H297" s="248">
        <v>0.223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4" t="s">
        <v>145</v>
      </c>
      <c r="AU297" s="254" t="s">
        <v>81</v>
      </c>
      <c r="AV297" s="15" t="s">
        <v>139</v>
      </c>
      <c r="AW297" s="15" t="s">
        <v>36</v>
      </c>
      <c r="AX297" s="15" t="s">
        <v>79</v>
      </c>
      <c r="AY297" s="254" t="s">
        <v>131</v>
      </c>
    </row>
    <row r="298" s="2" customFormat="1" ht="24.15" customHeight="1">
      <c r="A298" s="42"/>
      <c r="B298" s="43"/>
      <c r="C298" s="203" t="s">
        <v>349</v>
      </c>
      <c r="D298" s="203" t="s">
        <v>134</v>
      </c>
      <c r="E298" s="204" t="s">
        <v>350</v>
      </c>
      <c r="F298" s="205" t="s">
        <v>351</v>
      </c>
      <c r="G298" s="206" t="s">
        <v>137</v>
      </c>
      <c r="H298" s="207">
        <v>3</v>
      </c>
      <c r="I298" s="208"/>
      <c r="J298" s="209">
        <f>ROUND(I298*H298,2)</f>
        <v>0</v>
      </c>
      <c r="K298" s="205" t="s">
        <v>21</v>
      </c>
      <c r="L298" s="48"/>
      <c r="M298" s="210" t="s">
        <v>21</v>
      </c>
      <c r="N298" s="211" t="s">
        <v>45</v>
      </c>
      <c r="O298" s="88"/>
      <c r="P298" s="212">
        <f>O298*H298</f>
        <v>0</v>
      </c>
      <c r="Q298" s="212">
        <v>0.00025999999999999998</v>
      </c>
      <c r="R298" s="212">
        <f>Q298*H298</f>
        <v>0.00077999999999999988</v>
      </c>
      <c r="S298" s="212">
        <v>0</v>
      </c>
      <c r="T298" s="213">
        <f>S298*H298</f>
        <v>0</v>
      </c>
      <c r="U298" s="42"/>
      <c r="V298" s="42"/>
      <c r="W298" s="42"/>
      <c r="X298" s="42"/>
      <c r="Y298" s="42"/>
      <c r="Z298" s="42"/>
      <c r="AA298" s="42"/>
      <c r="AB298" s="42"/>
      <c r="AC298" s="42"/>
      <c r="AD298" s="42"/>
      <c r="AE298" s="42"/>
      <c r="AR298" s="214" t="s">
        <v>139</v>
      </c>
      <c r="AT298" s="214" t="s">
        <v>134</v>
      </c>
      <c r="AU298" s="214" t="s">
        <v>81</v>
      </c>
      <c r="AY298" s="20" t="s">
        <v>131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20" t="s">
        <v>79</v>
      </c>
      <c r="BK298" s="215">
        <f>ROUND(I298*H298,2)</f>
        <v>0</v>
      </c>
      <c r="BL298" s="20" t="s">
        <v>139</v>
      </c>
      <c r="BM298" s="214" t="s">
        <v>352</v>
      </c>
    </row>
    <row r="299" s="2" customFormat="1">
      <c r="A299" s="42"/>
      <c r="B299" s="43"/>
      <c r="C299" s="44"/>
      <c r="D299" s="216" t="s">
        <v>141</v>
      </c>
      <c r="E299" s="44"/>
      <c r="F299" s="217" t="s">
        <v>351</v>
      </c>
      <c r="G299" s="44"/>
      <c r="H299" s="44"/>
      <c r="I299" s="218"/>
      <c r="J299" s="44"/>
      <c r="K299" s="44"/>
      <c r="L299" s="48"/>
      <c r="M299" s="219"/>
      <c r="N299" s="220"/>
      <c r="O299" s="88"/>
      <c r="P299" s="88"/>
      <c r="Q299" s="88"/>
      <c r="R299" s="88"/>
      <c r="S299" s="88"/>
      <c r="T299" s="89"/>
      <c r="U299" s="42"/>
      <c r="V299" s="42"/>
      <c r="W299" s="42"/>
      <c r="X299" s="42"/>
      <c r="Y299" s="42"/>
      <c r="Z299" s="42"/>
      <c r="AA299" s="42"/>
      <c r="AB299" s="42"/>
      <c r="AC299" s="42"/>
      <c r="AD299" s="42"/>
      <c r="AE299" s="42"/>
      <c r="AT299" s="20" t="s">
        <v>141</v>
      </c>
      <c r="AU299" s="20" t="s">
        <v>81</v>
      </c>
    </row>
    <row r="300" s="2" customFormat="1" ht="37.8" customHeight="1">
      <c r="A300" s="42"/>
      <c r="B300" s="43"/>
      <c r="C300" s="266" t="s">
        <v>353</v>
      </c>
      <c r="D300" s="266" t="s">
        <v>327</v>
      </c>
      <c r="E300" s="267" t="s">
        <v>354</v>
      </c>
      <c r="F300" s="268" t="s">
        <v>355</v>
      </c>
      <c r="G300" s="269" t="s">
        <v>137</v>
      </c>
      <c r="H300" s="270">
        <v>3</v>
      </c>
      <c r="I300" s="271"/>
      <c r="J300" s="272">
        <f>ROUND(I300*H300,2)</f>
        <v>0</v>
      </c>
      <c r="K300" s="268" t="s">
        <v>21</v>
      </c>
      <c r="L300" s="273"/>
      <c r="M300" s="274" t="s">
        <v>21</v>
      </c>
      <c r="N300" s="275" t="s">
        <v>45</v>
      </c>
      <c r="O300" s="88"/>
      <c r="P300" s="212">
        <f>O300*H300</f>
        <v>0</v>
      </c>
      <c r="Q300" s="212">
        <v>0.023560000000000001</v>
      </c>
      <c r="R300" s="212">
        <f>Q300*H300</f>
        <v>0.070680000000000007</v>
      </c>
      <c r="S300" s="212">
        <v>0</v>
      </c>
      <c r="T300" s="213">
        <f>S300*H300</f>
        <v>0</v>
      </c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R300" s="214" t="s">
        <v>193</v>
      </c>
      <c r="AT300" s="214" t="s">
        <v>327</v>
      </c>
      <c r="AU300" s="214" t="s">
        <v>81</v>
      </c>
      <c r="AY300" s="20" t="s">
        <v>131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20" t="s">
        <v>79</v>
      </c>
      <c r="BK300" s="215">
        <f>ROUND(I300*H300,2)</f>
        <v>0</v>
      </c>
      <c r="BL300" s="20" t="s">
        <v>139</v>
      </c>
      <c r="BM300" s="214" t="s">
        <v>356</v>
      </c>
    </row>
    <row r="301" s="2" customFormat="1">
      <c r="A301" s="42"/>
      <c r="B301" s="43"/>
      <c r="C301" s="44"/>
      <c r="D301" s="216" t="s">
        <v>141</v>
      </c>
      <c r="E301" s="44"/>
      <c r="F301" s="217" t="s">
        <v>355</v>
      </c>
      <c r="G301" s="44"/>
      <c r="H301" s="44"/>
      <c r="I301" s="218"/>
      <c r="J301" s="44"/>
      <c r="K301" s="44"/>
      <c r="L301" s="48"/>
      <c r="M301" s="219"/>
      <c r="N301" s="220"/>
      <c r="O301" s="88"/>
      <c r="P301" s="88"/>
      <c r="Q301" s="88"/>
      <c r="R301" s="88"/>
      <c r="S301" s="88"/>
      <c r="T301" s="89"/>
      <c r="U301" s="42"/>
      <c r="V301" s="42"/>
      <c r="W301" s="42"/>
      <c r="X301" s="42"/>
      <c r="Y301" s="42"/>
      <c r="Z301" s="42"/>
      <c r="AA301" s="42"/>
      <c r="AB301" s="42"/>
      <c r="AC301" s="42"/>
      <c r="AD301" s="42"/>
      <c r="AE301" s="42"/>
      <c r="AT301" s="20" t="s">
        <v>141</v>
      </c>
      <c r="AU301" s="20" t="s">
        <v>81</v>
      </c>
    </row>
    <row r="302" s="2" customFormat="1" ht="24.15" customHeight="1">
      <c r="A302" s="42"/>
      <c r="B302" s="43"/>
      <c r="C302" s="203" t="s">
        <v>357</v>
      </c>
      <c r="D302" s="203" t="s">
        <v>134</v>
      </c>
      <c r="E302" s="204" t="s">
        <v>358</v>
      </c>
      <c r="F302" s="205" t="s">
        <v>359</v>
      </c>
      <c r="G302" s="206" t="s">
        <v>137</v>
      </c>
      <c r="H302" s="207">
        <v>2</v>
      </c>
      <c r="I302" s="208"/>
      <c r="J302" s="209">
        <f>ROUND(I302*H302,2)</f>
        <v>0</v>
      </c>
      <c r="K302" s="205" t="s">
        <v>21</v>
      </c>
      <c r="L302" s="48"/>
      <c r="M302" s="210" t="s">
        <v>21</v>
      </c>
      <c r="N302" s="211" t="s">
        <v>45</v>
      </c>
      <c r="O302" s="88"/>
      <c r="P302" s="212">
        <f>O302*H302</f>
        <v>0</v>
      </c>
      <c r="Q302" s="212">
        <v>0.043200000000000002</v>
      </c>
      <c r="R302" s="212">
        <f>Q302*H302</f>
        <v>0.086400000000000005</v>
      </c>
      <c r="S302" s="212">
        <v>0</v>
      </c>
      <c r="T302" s="213">
        <f>S302*H302</f>
        <v>0</v>
      </c>
      <c r="U302" s="42"/>
      <c r="V302" s="42"/>
      <c r="W302" s="42"/>
      <c r="X302" s="42"/>
      <c r="Y302" s="42"/>
      <c r="Z302" s="42"/>
      <c r="AA302" s="42"/>
      <c r="AB302" s="42"/>
      <c r="AC302" s="42"/>
      <c r="AD302" s="42"/>
      <c r="AE302" s="42"/>
      <c r="AR302" s="214" t="s">
        <v>139</v>
      </c>
      <c r="AT302" s="214" t="s">
        <v>134</v>
      </c>
      <c r="AU302" s="214" t="s">
        <v>81</v>
      </c>
      <c r="AY302" s="20" t="s">
        <v>131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0" t="s">
        <v>79</v>
      </c>
      <c r="BK302" s="215">
        <f>ROUND(I302*H302,2)</f>
        <v>0</v>
      </c>
      <c r="BL302" s="20" t="s">
        <v>139</v>
      </c>
      <c r="BM302" s="214" t="s">
        <v>360</v>
      </c>
    </row>
    <row r="303" s="2" customFormat="1">
      <c r="A303" s="42"/>
      <c r="B303" s="43"/>
      <c r="C303" s="44"/>
      <c r="D303" s="216" t="s">
        <v>141</v>
      </c>
      <c r="E303" s="44"/>
      <c r="F303" s="217" t="s">
        <v>359</v>
      </c>
      <c r="G303" s="44"/>
      <c r="H303" s="44"/>
      <c r="I303" s="218"/>
      <c r="J303" s="44"/>
      <c r="K303" s="44"/>
      <c r="L303" s="48"/>
      <c r="M303" s="219"/>
      <c r="N303" s="220"/>
      <c r="O303" s="88"/>
      <c r="P303" s="88"/>
      <c r="Q303" s="88"/>
      <c r="R303" s="88"/>
      <c r="S303" s="88"/>
      <c r="T303" s="89"/>
      <c r="U303" s="42"/>
      <c r="V303" s="42"/>
      <c r="W303" s="42"/>
      <c r="X303" s="42"/>
      <c r="Y303" s="42"/>
      <c r="Z303" s="42"/>
      <c r="AA303" s="42"/>
      <c r="AB303" s="42"/>
      <c r="AC303" s="42"/>
      <c r="AD303" s="42"/>
      <c r="AE303" s="42"/>
      <c r="AT303" s="20" t="s">
        <v>141</v>
      </c>
      <c r="AU303" s="20" t="s">
        <v>81</v>
      </c>
    </row>
    <row r="304" s="2" customFormat="1" ht="37.8" customHeight="1">
      <c r="A304" s="42"/>
      <c r="B304" s="43"/>
      <c r="C304" s="266" t="s">
        <v>361</v>
      </c>
      <c r="D304" s="266" t="s">
        <v>327</v>
      </c>
      <c r="E304" s="267" t="s">
        <v>362</v>
      </c>
      <c r="F304" s="268" t="s">
        <v>363</v>
      </c>
      <c r="G304" s="269" t="s">
        <v>137</v>
      </c>
      <c r="H304" s="270">
        <v>1</v>
      </c>
      <c r="I304" s="271"/>
      <c r="J304" s="272">
        <f>ROUND(I304*H304,2)</f>
        <v>0</v>
      </c>
      <c r="K304" s="268" t="s">
        <v>21</v>
      </c>
      <c r="L304" s="273"/>
      <c r="M304" s="274" t="s">
        <v>21</v>
      </c>
      <c r="N304" s="275" t="s">
        <v>45</v>
      </c>
      <c r="O304" s="88"/>
      <c r="P304" s="212">
        <f>O304*H304</f>
        <v>0</v>
      </c>
      <c r="Q304" s="212">
        <v>0.018700000000000001</v>
      </c>
      <c r="R304" s="212">
        <f>Q304*H304</f>
        <v>0.018700000000000001</v>
      </c>
      <c r="S304" s="212">
        <v>0</v>
      </c>
      <c r="T304" s="213">
        <f>S304*H304</f>
        <v>0</v>
      </c>
      <c r="U304" s="42"/>
      <c r="V304" s="42"/>
      <c r="W304" s="42"/>
      <c r="X304" s="42"/>
      <c r="Y304" s="42"/>
      <c r="Z304" s="42"/>
      <c r="AA304" s="42"/>
      <c r="AB304" s="42"/>
      <c r="AC304" s="42"/>
      <c r="AD304" s="42"/>
      <c r="AE304" s="42"/>
      <c r="AR304" s="214" t="s">
        <v>193</v>
      </c>
      <c r="AT304" s="214" t="s">
        <v>327</v>
      </c>
      <c r="AU304" s="214" t="s">
        <v>81</v>
      </c>
      <c r="AY304" s="20" t="s">
        <v>131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20" t="s">
        <v>79</v>
      </c>
      <c r="BK304" s="215">
        <f>ROUND(I304*H304,2)</f>
        <v>0</v>
      </c>
      <c r="BL304" s="20" t="s">
        <v>139</v>
      </c>
      <c r="BM304" s="214" t="s">
        <v>364</v>
      </c>
    </row>
    <row r="305" s="2" customFormat="1">
      <c r="A305" s="42"/>
      <c r="B305" s="43"/>
      <c r="C305" s="44"/>
      <c r="D305" s="216" t="s">
        <v>141</v>
      </c>
      <c r="E305" s="44"/>
      <c r="F305" s="217" t="s">
        <v>363</v>
      </c>
      <c r="G305" s="44"/>
      <c r="H305" s="44"/>
      <c r="I305" s="218"/>
      <c r="J305" s="44"/>
      <c r="K305" s="44"/>
      <c r="L305" s="48"/>
      <c r="M305" s="219"/>
      <c r="N305" s="220"/>
      <c r="O305" s="88"/>
      <c r="P305" s="88"/>
      <c r="Q305" s="88"/>
      <c r="R305" s="88"/>
      <c r="S305" s="88"/>
      <c r="T305" s="89"/>
      <c r="U305" s="42"/>
      <c r="V305" s="42"/>
      <c r="W305" s="42"/>
      <c r="X305" s="42"/>
      <c r="Y305" s="42"/>
      <c r="Z305" s="42"/>
      <c r="AA305" s="42"/>
      <c r="AB305" s="42"/>
      <c r="AC305" s="42"/>
      <c r="AD305" s="42"/>
      <c r="AE305" s="42"/>
      <c r="AT305" s="20" t="s">
        <v>141</v>
      </c>
      <c r="AU305" s="20" t="s">
        <v>81</v>
      </c>
    </row>
    <row r="306" s="2" customFormat="1" ht="37.8" customHeight="1">
      <c r="A306" s="42"/>
      <c r="B306" s="43"/>
      <c r="C306" s="266" t="s">
        <v>365</v>
      </c>
      <c r="D306" s="266" t="s">
        <v>327</v>
      </c>
      <c r="E306" s="267" t="s">
        <v>366</v>
      </c>
      <c r="F306" s="268" t="s">
        <v>367</v>
      </c>
      <c r="G306" s="269" t="s">
        <v>137</v>
      </c>
      <c r="H306" s="270">
        <v>1</v>
      </c>
      <c r="I306" s="271"/>
      <c r="J306" s="272">
        <f>ROUND(I306*H306,2)</f>
        <v>0</v>
      </c>
      <c r="K306" s="268" t="s">
        <v>21</v>
      </c>
      <c r="L306" s="273"/>
      <c r="M306" s="274" t="s">
        <v>21</v>
      </c>
      <c r="N306" s="275" t="s">
        <v>45</v>
      </c>
      <c r="O306" s="88"/>
      <c r="P306" s="212">
        <f>O306*H306</f>
        <v>0</v>
      </c>
      <c r="Q306" s="212">
        <v>0.018800000000000001</v>
      </c>
      <c r="R306" s="212">
        <f>Q306*H306</f>
        <v>0.018800000000000001</v>
      </c>
      <c r="S306" s="212">
        <v>0</v>
      </c>
      <c r="T306" s="213">
        <f>S306*H306</f>
        <v>0</v>
      </c>
      <c r="U306" s="42"/>
      <c r="V306" s="42"/>
      <c r="W306" s="42"/>
      <c r="X306" s="42"/>
      <c r="Y306" s="42"/>
      <c r="Z306" s="42"/>
      <c r="AA306" s="42"/>
      <c r="AB306" s="42"/>
      <c r="AC306" s="42"/>
      <c r="AD306" s="42"/>
      <c r="AE306" s="42"/>
      <c r="AR306" s="214" t="s">
        <v>193</v>
      </c>
      <c r="AT306" s="214" t="s">
        <v>327</v>
      </c>
      <c r="AU306" s="214" t="s">
        <v>81</v>
      </c>
      <c r="AY306" s="20" t="s">
        <v>131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20" t="s">
        <v>79</v>
      </c>
      <c r="BK306" s="215">
        <f>ROUND(I306*H306,2)</f>
        <v>0</v>
      </c>
      <c r="BL306" s="20" t="s">
        <v>139</v>
      </c>
      <c r="BM306" s="214" t="s">
        <v>368</v>
      </c>
    </row>
    <row r="307" s="2" customFormat="1">
      <c r="A307" s="42"/>
      <c r="B307" s="43"/>
      <c r="C307" s="44"/>
      <c r="D307" s="216" t="s">
        <v>141</v>
      </c>
      <c r="E307" s="44"/>
      <c r="F307" s="217" t="s">
        <v>367</v>
      </c>
      <c r="G307" s="44"/>
      <c r="H307" s="44"/>
      <c r="I307" s="218"/>
      <c r="J307" s="44"/>
      <c r="K307" s="44"/>
      <c r="L307" s="48"/>
      <c r="M307" s="219"/>
      <c r="N307" s="220"/>
      <c r="O307" s="88"/>
      <c r="P307" s="88"/>
      <c r="Q307" s="88"/>
      <c r="R307" s="88"/>
      <c r="S307" s="88"/>
      <c r="T307" s="89"/>
      <c r="U307" s="42"/>
      <c r="V307" s="42"/>
      <c r="W307" s="42"/>
      <c r="X307" s="42"/>
      <c r="Y307" s="42"/>
      <c r="Z307" s="42"/>
      <c r="AA307" s="42"/>
      <c r="AB307" s="42"/>
      <c r="AC307" s="42"/>
      <c r="AD307" s="42"/>
      <c r="AE307" s="42"/>
      <c r="AT307" s="20" t="s">
        <v>141</v>
      </c>
      <c r="AU307" s="20" t="s">
        <v>81</v>
      </c>
    </row>
    <row r="308" s="12" customFormat="1" ht="22.8" customHeight="1">
      <c r="A308" s="12"/>
      <c r="B308" s="187"/>
      <c r="C308" s="188"/>
      <c r="D308" s="189" t="s">
        <v>73</v>
      </c>
      <c r="E308" s="201" t="s">
        <v>208</v>
      </c>
      <c r="F308" s="201" t="s">
        <v>369</v>
      </c>
      <c r="G308" s="188"/>
      <c r="H308" s="188"/>
      <c r="I308" s="191"/>
      <c r="J308" s="202">
        <f>BK308</f>
        <v>0</v>
      </c>
      <c r="K308" s="188"/>
      <c r="L308" s="193"/>
      <c r="M308" s="194"/>
      <c r="N308" s="195"/>
      <c r="O308" s="195"/>
      <c r="P308" s="196">
        <f>SUM(P309:P499)</f>
        <v>0</v>
      </c>
      <c r="Q308" s="195"/>
      <c r="R308" s="196">
        <f>SUM(R309:R499)</f>
        <v>0.034066600000000002</v>
      </c>
      <c r="S308" s="195"/>
      <c r="T308" s="197">
        <f>SUM(T309:T499)</f>
        <v>13.028499399999999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8" t="s">
        <v>79</v>
      </c>
      <c r="AT308" s="199" t="s">
        <v>73</v>
      </c>
      <c r="AU308" s="199" t="s">
        <v>79</v>
      </c>
      <c r="AY308" s="198" t="s">
        <v>131</v>
      </c>
      <c r="BK308" s="200">
        <f>SUM(BK309:BK499)</f>
        <v>0</v>
      </c>
    </row>
    <row r="309" s="2" customFormat="1" ht="33" customHeight="1">
      <c r="A309" s="42"/>
      <c r="B309" s="43"/>
      <c r="C309" s="203" t="s">
        <v>370</v>
      </c>
      <c r="D309" s="203" t="s">
        <v>134</v>
      </c>
      <c r="E309" s="204" t="s">
        <v>371</v>
      </c>
      <c r="F309" s="205" t="s">
        <v>372</v>
      </c>
      <c r="G309" s="206" t="s">
        <v>179</v>
      </c>
      <c r="H309" s="207">
        <v>165.75</v>
      </c>
      <c r="I309" s="208"/>
      <c r="J309" s="209">
        <f>ROUND(I309*H309,2)</f>
        <v>0</v>
      </c>
      <c r="K309" s="205" t="s">
        <v>138</v>
      </c>
      <c r="L309" s="48"/>
      <c r="M309" s="210" t="s">
        <v>21</v>
      </c>
      <c r="N309" s="211" t="s">
        <v>45</v>
      </c>
      <c r="O309" s="88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U309" s="42"/>
      <c r="V309" s="42"/>
      <c r="W309" s="42"/>
      <c r="X309" s="42"/>
      <c r="Y309" s="42"/>
      <c r="Z309" s="42"/>
      <c r="AA309" s="42"/>
      <c r="AB309" s="42"/>
      <c r="AC309" s="42"/>
      <c r="AD309" s="42"/>
      <c r="AE309" s="42"/>
      <c r="AR309" s="214" t="s">
        <v>139</v>
      </c>
      <c r="AT309" s="214" t="s">
        <v>134</v>
      </c>
      <c r="AU309" s="214" t="s">
        <v>81</v>
      </c>
      <c r="AY309" s="20" t="s">
        <v>131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20" t="s">
        <v>79</v>
      </c>
      <c r="BK309" s="215">
        <f>ROUND(I309*H309,2)</f>
        <v>0</v>
      </c>
      <c r="BL309" s="20" t="s">
        <v>139</v>
      </c>
      <c r="BM309" s="214" t="s">
        <v>373</v>
      </c>
    </row>
    <row r="310" s="2" customFormat="1">
      <c r="A310" s="42"/>
      <c r="B310" s="43"/>
      <c r="C310" s="44"/>
      <c r="D310" s="216" t="s">
        <v>141</v>
      </c>
      <c r="E310" s="44"/>
      <c r="F310" s="217" t="s">
        <v>374</v>
      </c>
      <c r="G310" s="44"/>
      <c r="H310" s="44"/>
      <c r="I310" s="218"/>
      <c r="J310" s="44"/>
      <c r="K310" s="44"/>
      <c r="L310" s="48"/>
      <c r="M310" s="219"/>
      <c r="N310" s="220"/>
      <c r="O310" s="88"/>
      <c r="P310" s="88"/>
      <c r="Q310" s="88"/>
      <c r="R310" s="88"/>
      <c r="S310" s="88"/>
      <c r="T310" s="89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T310" s="20" t="s">
        <v>141</v>
      </c>
      <c r="AU310" s="20" t="s">
        <v>81</v>
      </c>
    </row>
    <row r="311" s="2" customFormat="1">
      <c r="A311" s="42"/>
      <c r="B311" s="43"/>
      <c r="C311" s="44"/>
      <c r="D311" s="221" t="s">
        <v>143</v>
      </c>
      <c r="E311" s="44"/>
      <c r="F311" s="222" t="s">
        <v>375</v>
      </c>
      <c r="G311" s="44"/>
      <c r="H311" s="44"/>
      <c r="I311" s="218"/>
      <c r="J311" s="44"/>
      <c r="K311" s="44"/>
      <c r="L311" s="48"/>
      <c r="M311" s="219"/>
      <c r="N311" s="220"/>
      <c r="O311" s="88"/>
      <c r="P311" s="88"/>
      <c r="Q311" s="88"/>
      <c r="R311" s="88"/>
      <c r="S311" s="88"/>
      <c r="T311" s="89"/>
      <c r="U311" s="42"/>
      <c r="V311" s="42"/>
      <c r="W311" s="42"/>
      <c r="X311" s="42"/>
      <c r="Y311" s="42"/>
      <c r="Z311" s="42"/>
      <c r="AA311" s="42"/>
      <c r="AB311" s="42"/>
      <c r="AC311" s="42"/>
      <c r="AD311" s="42"/>
      <c r="AE311" s="42"/>
      <c r="AT311" s="20" t="s">
        <v>143</v>
      </c>
      <c r="AU311" s="20" t="s">
        <v>81</v>
      </c>
    </row>
    <row r="312" s="13" customFormat="1">
      <c r="A312" s="13"/>
      <c r="B312" s="223"/>
      <c r="C312" s="224"/>
      <c r="D312" s="216" t="s">
        <v>145</v>
      </c>
      <c r="E312" s="225" t="s">
        <v>21</v>
      </c>
      <c r="F312" s="226" t="s">
        <v>376</v>
      </c>
      <c r="G312" s="224"/>
      <c r="H312" s="227">
        <v>51.729999999999997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3" t="s">
        <v>145</v>
      </c>
      <c r="AU312" s="233" t="s">
        <v>81</v>
      </c>
      <c r="AV312" s="13" t="s">
        <v>81</v>
      </c>
      <c r="AW312" s="13" t="s">
        <v>36</v>
      </c>
      <c r="AX312" s="13" t="s">
        <v>74</v>
      </c>
      <c r="AY312" s="233" t="s">
        <v>131</v>
      </c>
    </row>
    <row r="313" s="13" customFormat="1">
      <c r="A313" s="13"/>
      <c r="B313" s="223"/>
      <c r="C313" s="224"/>
      <c r="D313" s="216" t="s">
        <v>145</v>
      </c>
      <c r="E313" s="225" t="s">
        <v>21</v>
      </c>
      <c r="F313" s="226" t="s">
        <v>377</v>
      </c>
      <c r="G313" s="224"/>
      <c r="H313" s="227">
        <v>16.600000000000001</v>
      </c>
      <c r="I313" s="228"/>
      <c r="J313" s="224"/>
      <c r="K313" s="224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145</v>
      </c>
      <c r="AU313" s="233" t="s">
        <v>81</v>
      </c>
      <c r="AV313" s="13" t="s">
        <v>81</v>
      </c>
      <c r="AW313" s="13" t="s">
        <v>36</v>
      </c>
      <c r="AX313" s="13" t="s">
        <v>74</v>
      </c>
      <c r="AY313" s="233" t="s">
        <v>131</v>
      </c>
    </row>
    <row r="314" s="13" customFormat="1">
      <c r="A314" s="13"/>
      <c r="B314" s="223"/>
      <c r="C314" s="224"/>
      <c r="D314" s="216" t="s">
        <v>145</v>
      </c>
      <c r="E314" s="225" t="s">
        <v>21</v>
      </c>
      <c r="F314" s="226" t="s">
        <v>378</v>
      </c>
      <c r="G314" s="224"/>
      <c r="H314" s="227">
        <v>1.3</v>
      </c>
      <c r="I314" s="228"/>
      <c r="J314" s="224"/>
      <c r="K314" s="224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145</v>
      </c>
      <c r="AU314" s="233" t="s">
        <v>81</v>
      </c>
      <c r="AV314" s="13" t="s">
        <v>81</v>
      </c>
      <c r="AW314" s="13" t="s">
        <v>36</v>
      </c>
      <c r="AX314" s="13" t="s">
        <v>74</v>
      </c>
      <c r="AY314" s="233" t="s">
        <v>131</v>
      </c>
    </row>
    <row r="315" s="13" customFormat="1">
      <c r="A315" s="13"/>
      <c r="B315" s="223"/>
      <c r="C315" s="224"/>
      <c r="D315" s="216" t="s">
        <v>145</v>
      </c>
      <c r="E315" s="225" t="s">
        <v>21</v>
      </c>
      <c r="F315" s="226" t="s">
        <v>379</v>
      </c>
      <c r="G315" s="224"/>
      <c r="H315" s="227">
        <v>42.890000000000001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145</v>
      </c>
      <c r="AU315" s="233" t="s">
        <v>81</v>
      </c>
      <c r="AV315" s="13" t="s">
        <v>81</v>
      </c>
      <c r="AW315" s="13" t="s">
        <v>36</v>
      </c>
      <c r="AX315" s="13" t="s">
        <v>74</v>
      </c>
      <c r="AY315" s="233" t="s">
        <v>131</v>
      </c>
    </row>
    <row r="316" s="13" customFormat="1">
      <c r="A316" s="13"/>
      <c r="B316" s="223"/>
      <c r="C316" s="224"/>
      <c r="D316" s="216" t="s">
        <v>145</v>
      </c>
      <c r="E316" s="225" t="s">
        <v>21</v>
      </c>
      <c r="F316" s="226" t="s">
        <v>380</v>
      </c>
      <c r="G316" s="224"/>
      <c r="H316" s="227">
        <v>7</v>
      </c>
      <c r="I316" s="228"/>
      <c r="J316" s="224"/>
      <c r="K316" s="224"/>
      <c r="L316" s="229"/>
      <c r="M316" s="230"/>
      <c r="N316" s="231"/>
      <c r="O316" s="231"/>
      <c r="P316" s="231"/>
      <c r="Q316" s="231"/>
      <c r="R316" s="231"/>
      <c r="S316" s="231"/>
      <c r="T316" s="23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3" t="s">
        <v>145</v>
      </c>
      <c r="AU316" s="233" t="s">
        <v>81</v>
      </c>
      <c r="AV316" s="13" t="s">
        <v>81</v>
      </c>
      <c r="AW316" s="13" t="s">
        <v>36</v>
      </c>
      <c r="AX316" s="13" t="s">
        <v>74</v>
      </c>
      <c r="AY316" s="233" t="s">
        <v>131</v>
      </c>
    </row>
    <row r="317" s="13" customFormat="1">
      <c r="A317" s="13"/>
      <c r="B317" s="223"/>
      <c r="C317" s="224"/>
      <c r="D317" s="216" t="s">
        <v>145</v>
      </c>
      <c r="E317" s="225" t="s">
        <v>21</v>
      </c>
      <c r="F317" s="226" t="s">
        <v>381</v>
      </c>
      <c r="G317" s="224"/>
      <c r="H317" s="227">
        <v>8</v>
      </c>
      <c r="I317" s="228"/>
      <c r="J317" s="224"/>
      <c r="K317" s="224"/>
      <c r="L317" s="229"/>
      <c r="M317" s="230"/>
      <c r="N317" s="231"/>
      <c r="O317" s="231"/>
      <c r="P317" s="231"/>
      <c r="Q317" s="231"/>
      <c r="R317" s="231"/>
      <c r="S317" s="231"/>
      <c r="T317" s="23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3" t="s">
        <v>145</v>
      </c>
      <c r="AU317" s="233" t="s">
        <v>81</v>
      </c>
      <c r="AV317" s="13" t="s">
        <v>81</v>
      </c>
      <c r="AW317" s="13" t="s">
        <v>36</v>
      </c>
      <c r="AX317" s="13" t="s">
        <v>74</v>
      </c>
      <c r="AY317" s="233" t="s">
        <v>131</v>
      </c>
    </row>
    <row r="318" s="13" customFormat="1">
      <c r="A318" s="13"/>
      <c r="B318" s="223"/>
      <c r="C318" s="224"/>
      <c r="D318" s="216" t="s">
        <v>145</v>
      </c>
      <c r="E318" s="225" t="s">
        <v>21</v>
      </c>
      <c r="F318" s="226" t="s">
        <v>215</v>
      </c>
      <c r="G318" s="224"/>
      <c r="H318" s="227">
        <v>38.229999999999997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3" t="s">
        <v>145</v>
      </c>
      <c r="AU318" s="233" t="s">
        <v>81</v>
      </c>
      <c r="AV318" s="13" t="s">
        <v>81</v>
      </c>
      <c r="AW318" s="13" t="s">
        <v>36</v>
      </c>
      <c r="AX318" s="13" t="s">
        <v>74</v>
      </c>
      <c r="AY318" s="233" t="s">
        <v>131</v>
      </c>
    </row>
    <row r="319" s="15" customFormat="1">
      <c r="A319" s="15"/>
      <c r="B319" s="244"/>
      <c r="C319" s="245"/>
      <c r="D319" s="216" t="s">
        <v>145</v>
      </c>
      <c r="E319" s="246" t="s">
        <v>21</v>
      </c>
      <c r="F319" s="247" t="s">
        <v>166</v>
      </c>
      <c r="G319" s="245"/>
      <c r="H319" s="248">
        <v>165.75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4" t="s">
        <v>145</v>
      </c>
      <c r="AU319" s="254" t="s">
        <v>81</v>
      </c>
      <c r="AV319" s="15" t="s">
        <v>139</v>
      </c>
      <c r="AW319" s="15" t="s">
        <v>36</v>
      </c>
      <c r="AX319" s="15" t="s">
        <v>79</v>
      </c>
      <c r="AY319" s="254" t="s">
        <v>131</v>
      </c>
    </row>
    <row r="320" s="2" customFormat="1" ht="37.8" customHeight="1">
      <c r="A320" s="42"/>
      <c r="B320" s="43"/>
      <c r="C320" s="203" t="s">
        <v>382</v>
      </c>
      <c r="D320" s="203" t="s">
        <v>134</v>
      </c>
      <c r="E320" s="204" t="s">
        <v>383</v>
      </c>
      <c r="F320" s="205" t="s">
        <v>384</v>
      </c>
      <c r="G320" s="206" t="s">
        <v>179</v>
      </c>
      <c r="H320" s="207">
        <v>99</v>
      </c>
      <c r="I320" s="208"/>
      <c r="J320" s="209">
        <f>ROUND(I320*H320,2)</f>
        <v>0</v>
      </c>
      <c r="K320" s="205" t="s">
        <v>138</v>
      </c>
      <c r="L320" s="48"/>
      <c r="M320" s="210" t="s">
        <v>21</v>
      </c>
      <c r="N320" s="211" t="s">
        <v>45</v>
      </c>
      <c r="O320" s="88"/>
      <c r="P320" s="212">
        <f>O320*H320</f>
        <v>0</v>
      </c>
      <c r="Q320" s="212">
        <v>0</v>
      </c>
      <c r="R320" s="212">
        <f>Q320*H320</f>
        <v>0</v>
      </c>
      <c r="S320" s="212">
        <v>0</v>
      </c>
      <c r="T320" s="213">
        <f>S320*H320</f>
        <v>0</v>
      </c>
      <c r="U320" s="42"/>
      <c r="V320" s="42"/>
      <c r="W320" s="42"/>
      <c r="X320" s="42"/>
      <c r="Y320" s="42"/>
      <c r="Z320" s="42"/>
      <c r="AA320" s="42"/>
      <c r="AB320" s="42"/>
      <c r="AC320" s="42"/>
      <c r="AD320" s="42"/>
      <c r="AE320" s="42"/>
      <c r="AR320" s="214" t="s">
        <v>139</v>
      </c>
      <c r="AT320" s="214" t="s">
        <v>134</v>
      </c>
      <c r="AU320" s="214" t="s">
        <v>81</v>
      </c>
      <c r="AY320" s="20" t="s">
        <v>131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20" t="s">
        <v>79</v>
      </c>
      <c r="BK320" s="215">
        <f>ROUND(I320*H320,2)</f>
        <v>0</v>
      </c>
      <c r="BL320" s="20" t="s">
        <v>139</v>
      </c>
      <c r="BM320" s="214" t="s">
        <v>385</v>
      </c>
    </row>
    <row r="321" s="2" customFormat="1">
      <c r="A321" s="42"/>
      <c r="B321" s="43"/>
      <c r="C321" s="44"/>
      <c r="D321" s="216" t="s">
        <v>141</v>
      </c>
      <c r="E321" s="44"/>
      <c r="F321" s="217" t="s">
        <v>386</v>
      </c>
      <c r="G321" s="44"/>
      <c r="H321" s="44"/>
      <c r="I321" s="218"/>
      <c r="J321" s="44"/>
      <c r="K321" s="44"/>
      <c r="L321" s="48"/>
      <c r="M321" s="219"/>
      <c r="N321" s="220"/>
      <c r="O321" s="88"/>
      <c r="P321" s="88"/>
      <c r="Q321" s="88"/>
      <c r="R321" s="88"/>
      <c r="S321" s="88"/>
      <c r="T321" s="89"/>
      <c r="U321" s="42"/>
      <c r="V321" s="42"/>
      <c r="W321" s="42"/>
      <c r="X321" s="42"/>
      <c r="Y321" s="42"/>
      <c r="Z321" s="42"/>
      <c r="AA321" s="42"/>
      <c r="AB321" s="42"/>
      <c r="AC321" s="42"/>
      <c r="AD321" s="42"/>
      <c r="AE321" s="42"/>
      <c r="AT321" s="20" t="s">
        <v>141</v>
      </c>
      <c r="AU321" s="20" t="s">
        <v>81</v>
      </c>
    </row>
    <row r="322" s="2" customFormat="1">
      <c r="A322" s="42"/>
      <c r="B322" s="43"/>
      <c r="C322" s="44"/>
      <c r="D322" s="221" t="s">
        <v>143</v>
      </c>
      <c r="E322" s="44"/>
      <c r="F322" s="222" t="s">
        <v>387</v>
      </c>
      <c r="G322" s="44"/>
      <c r="H322" s="44"/>
      <c r="I322" s="218"/>
      <c r="J322" s="44"/>
      <c r="K322" s="44"/>
      <c r="L322" s="48"/>
      <c r="M322" s="219"/>
      <c r="N322" s="220"/>
      <c r="O322" s="88"/>
      <c r="P322" s="88"/>
      <c r="Q322" s="88"/>
      <c r="R322" s="88"/>
      <c r="S322" s="88"/>
      <c r="T322" s="89"/>
      <c r="U322" s="42"/>
      <c r="V322" s="42"/>
      <c r="W322" s="42"/>
      <c r="X322" s="42"/>
      <c r="Y322" s="42"/>
      <c r="Z322" s="42"/>
      <c r="AA322" s="42"/>
      <c r="AB322" s="42"/>
      <c r="AC322" s="42"/>
      <c r="AD322" s="42"/>
      <c r="AE322" s="42"/>
      <c r="AT322" s="20" t="s">
        <v>143</v>
      </c>
      <c r="AU322" s="20" t="s">
        <v>81</v>
      </c>
    </row>
    <row r="323" s="14" customFormat="1">
      <c r="A323" s="14"/>
      <c r="B323" s="234"/>
      <c r="C323" s="235"/>
      <c r="D323" s="216" t="s">
        <v>145</v>
      </c>
      <c r="E323" s="236" t="s">
        <v>21</v>
      </c>
      <c r="F323" s="237" t="s">
        <v>307</v>
      </c>
      <c r="G323" s="235"/>
      <c r="H323" s="236" t="s">
        <v>21</v>
      </c>
      <c r="I323" s="238"/>
      <c r="J323" s="235"/>
      <c r="K323" s="235"/>
      <c r="L323" s="239"/>
      <c r="M323" s="240"/>
      <c r="N323" s="241"/>
      <c r="O323" s="241"/>
      <c r="P323" s="241"/>
      <c r="Q323" s="241"/>
      <c r="R323" s="241"/>
      <c r="S323" s="241"/>
      <c r="T323" s="24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3" t="s">
        <v>145</v>
      </c>
      <c r="AU323" s="243" t="s">
        <v>81</v>
      </c>
      <c r="AV323" s="14" t="s">
        <v>79</v>
      </c>
      <c r="AW323" s="14" t="s">
        <v>36</v>
      </c>
      <c r="AX323" s="14" t="s">
        <v>74</v>
      </c>
      <c r="AY323" s="243" t="s">
        <v>131</v>
      </c>
    </row>
    <row r="324" s="13" customFormat="1">
      <c r="A324" s="13"/>
      <c r="B324" s="223"/>
      <c r="C324" s="224"/>
      <c r="D324" s="216" t="s">
        <v>145</v>
      </c>
      <c r="E324" s="225" t="s">
        <v>21</v>
      </c>
      <c r="F324" s="226" t="s">
        <v>308</v>
      </c>
      <c r="G324" s="224"/>
      <c r="H324" s="227">
        <v>22</v>
      </c>
      <c r="I324" s="228"/>
      <c r="J324" s="224"/>
      <c r="K324" s="224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145</v>
      </c>
      <c r="AU324" s="233" t="s">
        <v>81</v>
      </c>
      <c r="AV324" s="13" t="s">
        <v>81</v>
      </c>
      <c r="AW324" s="13" t="s">
        <v>36</v>
      </c>
      <c r="AX324" s="13" t="s">
        <v>74</v>
      </c>
      <c r="AY324" s="233" t="s">
        <v>131</v>
      </c>
    </row>
    <row r="325" s="13" customFormat="1">
      <c r="A325" s="13"/>
      <c r="B325" s="223"/>
      <c r="C325" s="224"/>
      <c r="D325" s="216" t="s">
        <v>145</v>
      </c>
      <c r="E325" s="225" t="s">
        <v>21</v>
      </c>
      <c r="F325" s="226" t="s">
        <v>309</v>
      </c>
      <c r="G325" s="224"/>
      <c r="H325" s="227">
        <v>30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145</v>
      </c>
      <c r="AU325" s="233" t="s">
        <v>81</v>
      </c>
      <c r="AV325" s="13" t="s">
        <v>81</v>
      </c>
      <c r="AW325" s="13" t="s">
        <v>36</v>
      </c>
      <c r="AX325" s="13" t="s">
        <v>74</v>
      </c>
      <c r="AY325" s="233" t="s">
        <v>131</v>
      </c>
    </row>
    <row r="326" s="13" customFormat="1">
      <c r="A326" s="13"/>
      <c r="B326" s="223"/>
      <c r="C326" s="224"/>
      <c r="D326" s="216" t="s">
        <v>145</v>
      </c>
      <c r="E326" s="225" t="s">
        <v>21</v>
      </c>
      <c r="F326" s="226" t="s">
        <v>310</v>
      </c>
      <c r="G326" s="224"/>
      <c r="H326" s="227">
        <v>23</v>
      </c>
      <c r="I326" s="228"/>
      <c r="J326" s="224"/>
      <c r="K326" s="224"/>
      <c r="L326" s="229"/>
      <c r="M326" s="230"/>
      <c r="N326" s="231"/>
      <c r="O326" s="231"/>
      <c r="P326" s="231"/>
      <c r="Q326" s="231"/>
      <c r="R326" s="231"/>
      <c r="S326" s="231"/>
      <c r="T326" s="23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3" t="s">
        <v>145</v>
      </c>
      <c r="AU326" s="233" t="s">
        <v>81</v>
      </c>
      <c r="AV326" s="13" t="s">
        <v>81</v>
      </c>
      <c r="AW326" s="13" t="s">
        <v>36</v>
      </c>
      <c r="AX326" s="13" t="s">
        <v>74</v>
      </c>
      <c r="AY326" s="233" t="s">
        <v>131</v>
      </c>
    </row>
    <row r="327" s="13" customFormat="1">
      <c r="A327" s="13"/>
      <c r="B327" s="223"/>
      <c r="C327" s="224"/>
      <c r="D327" s="216" t="s">
        <v>145</v>
      </c>
      <c r="E327" s="225" t="s">
        <v>21</v>
      </c>
      <c r="F327" s="226" t="s">
        <v>311</v>
      </c>
      <c r="G327" s="224"/>
      <c r="H327" s="227">
        <v>24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145</v>
      </c>
      <c r="AU327" s="233" t="s">
        <v>81</v>
      </c>
      <c r="AV327" s="13" t="s">
        <v>81</v>
      </c>
      <c r="AW327" s="13" t="s">
        <v>36</v>
      </c>
      <c r="AX327" s="13" t="s">
        <v>74</v>
      </c>
      <c r="AY327" s="233" t="s">
        <v>131</v>
      </c>
    </row>
    <row r="328" s="15" customFormat="1">
      <c r="A328" s="15"/>
      <c r="B328" s="244"/>
      <c r="C328" s="245"/>
      <c r="D328" s="216" t="s">
        <v>145</v>
      </c>
      <c r="E328" s="246" t="s">
        <v>21</v>
      </c>
      <c r="F328" s="247" t="s">
        <v>166</v>
      </c>
      <c r="G328" s="245"/>
      <c r="H328" s="248">
        <v>99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4" t="s">
        <v>145</v>
      </c>
      <c r="AU328" s="254" t="s">
        <v>81</v>
      </c>
      <c r="AV328" s="15" t="s">
        <v>139</v>
      </c>
      <c r="AW328" s="15" t="s">
        <v>36</v>
      </c>
      <c r="AX328" s="15" t="s">
        <v>79</v>
      </c>
      <c r="AY328" s="254" t="s">
        <v>131</v>
      </c>
    </row>
    <row r="329" s="2" customFormat="1" ht="24.15" customHeight="1">
      <c r="A329" s="42"/>
      <c r="B329" s="43"/>
      <c r="C329" s="203" t="s">
        <v>388</v>
      </c>
      <c r="D329" s="203" t="s">
        <v>134</v>
      </c>
      <c r="E329" s="204" t="s">
        <v>389</v>
      </c>
      <c r="F329" s="205" t="s">
        <v>390</v>
      </c>
      <c r="G329" s="206" t="s">
        <v>179</v>
      </c>
      <c r="H329" s="207">
        <v>237.97</v>
      </c>
      <c r="I329" s="208"/>
      <c r="J329" s="209">
        <f>ROUND(I329*H329,2)</f>
        <v>0</v>
      </c>
      <c r="K329" s="205" t="s">
        <v>138</v>
      </c>
      <c r="L329" s="48"/>
      <c r="M329" s="210" t="s">
        <v>21</v>
      </c>
      <c r="N329" s="211" t="s">
        <v>45</v>
      </c>
      <c r="O329" s="88"/>
      <c r="P329" s="212">
        <f>O329*H329</f>
        <v>0</v>
      </c>
      <c r="Q329" s="212">
        <v>4.0000000000000003E-05</v>
      </c>
      <c r="R329" s="212">
        <f>Q329*H329</f>
        <v>0.0095188000000000009</v>
      </c>
      <c r="S329" s="212">
        <v>0</v>
      </c>
      <c r="T329" s="213">
        <f>S329*H329</f>
        <v>0</v>
      </c>
      <c r="U329" s="42"/>
      <c r="V329" s="42"/>
      <c r="W329" s="42"/>
      <c r="X329" s="42"/>
      <c r="Y329" s="42"/>
      <c r="Z329" s="42"/>
      <c r="AA329" s="42"/>
      <c r="AB329" s="42"/>
      <c r="AC329" s="42"/>
      <c r="AD329" s="42"/>
      <c r="AE329" s="42"/>
      <c r="AR329" s="214" t="s">
        <v>139</v>
      </c>
      <c r="AT329" s="214" t="s">
        <v>134</v>
      </c>
      <c r="AU329" s="214" t="s">
        <v>81</v>
      </c>
      <c r="AY329" s="20" t="s">
        <v>131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20" t="s">
        <v>79</v>
      </c>
      <c r="BK329" s="215">
        <f>ROUND(I329*H329,2)</f>
        <v>0</v>
      </c>
      <c r="BL329" s="20" t="s">
        <v>139</v>
      </c>
      <c r="BM329" s="214" t="s">
        <v>391</v>
      </c>
    </row>
    <row r="330" s="2" customFormat="1">
      <c r="A330" s="42"/>
      <c r="B330" s="43"/>
      <c r="C330" s="44"/>
      <c r="D330" s="216" t="s">
        <v>141</v>
      </c>
      <c r="E330" s="44"/>
      <c r="F330" s="217" t="s">
        <v>392</v>
      </c>
      <c r="G330" s="44"/>
      <c r="H330" s="44"/>
      <c r="I330" s="218"/>
      <c r="J330" s="44"/>
      <c r="K330" s="44"/>
      <c r="L330" s="48"/>
      <c r="M330" s="219"/>
      <c r="N330" s="220"/>
      <c r="O330" s="88"/>
      <c r="P330" s="88"/>
      <c r="Q330" s="88"/>
      <c r="R330" s="88"/>
      <c r="S330" s="88"/>
      <c r="T330" s="89"/>
      <c r="U330" s="42"/>
      <c r="V330" s="42"/>
      <c r="W330" s="42"/>
      <c r="X330" s="42"/>
      <c r="Y330" s="42"/>
      <c r="Z330" s="42"/>
      <c r="AA330" s="42"/>
      <c r="AB330" s="42"/>
      <c r="AC330" s="42"/>
      <c r="AD330" s="42"/>
      <c r="AE330" s="42"/>
      <c r="AT330" s="20" t="s">
        <v>141</v>
      </c>
      <c r="AU330" s="20" t="s">
        <v>81</v>
      </c>
    </row>
    <row r="331" s="2" customFormat="1">
      <c r="A331" s="42"/>
      <c r="B331" s="43"/>
      <c r="C331" s="44"/>
      <c r="D331" s="221" t="s">
        <v>143</v>
      </c>
      <c r="E331" s="44"/>
      <c r="F331" s="222" t="s">
        <v>393</v>
      </c>
      <c r="G331" s="44"/>
      <c r="H331" s="44"/>
      <c r="I331" s="218"/>
      <c r="J331" s="44"/>
      <c r="K331" s="44"/>
      <c r="L331" s="48"/>
      <c r="M331" s="219"/>
      <c r="N331" s="220"/>
      <c r="O331" s="88"/>
      <c r="P331" s="88"/>
      <c r="Q331" s="88"/>
      <c r="R331" s="88"/>
      <c r="S331" s="88"/>
      <c r="T331" s="89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T331" s="20" t="s">
        <v>143</v>
      </c>
      <c r="AU331" s="20" t="s">
        <v>81</v>
      </c>
    </row>
    <row r="332" s="13" customFormat="1">
      <c r="A332" s="13"/>
      <c r="B332" s="223"/>
      <c r="C332" s="224"/>
      <c r="D332" s="216" t="s">
        <v>145</v>
      </c>
      <c r="E332" s="225" t="s">
        <v>21</v>
      </c>
      <c r="F332" s="226" t="s">
        <v>376</v>
      </c>
      <c r="G332" s="224"/>
      <c r="H332" s="227">
        <v>51.729999999999997</v>
      </c>
      <c r="I332" s="228"/>
      <c r="J332" s="224"/>
      <c r="K332" s="224"/>
      <c r="L332" s="229"/>
      <c r="M332" s="230"/>
      <c r="N332" s="231"/>
      <c r="O332" s="231"/>
      <c r="P332" s="231"/>
      <c r="Q332" s="231"/>
      <c r="R332" s="231"/>
      <c r="S332" s="231"/>
      <c r="T332" s="23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3" t="s">
        <v>145</v>
      </c>
      <c r="AU332" s="233" t="s">
        <v>81</v>
      </c>
      <c r="AV332" s="13" t="s">
        <v>81</v>
      </c>
      <c r="AW332" s="13" t="s">
        <v>36</v>
      </c>
      <c r="AX332" s="13" t="s">
        <v>74</v>
      </c>
      <c r="AY332" s="233" t="s">
        <v>131</v>
      </c>
    </row>
    <row r="333" s="13" customFormat="1">
      <c r="A333" s="13"/>
      <c r="B333" s="223"/>
      <c r="C333" s="224"/>
      <c r="D333" s="216" t="s">
        <v>145</v>
      </c>
      <c r="E333" s="225" t="s">
        <v>21</v>
      </c>
      <c r="F333" s="226" t="s">
        <v>377</v>
      </c>
      <c r="G333" s="224"/>
      <c r="H333" s="227">
        <v>16.600000000000001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145</v>
      </c>
      <c r="AU333" s="233" t="s">
        <v>81</v>
      </c>
      <c r="AV333" s="13" t="s">
        <v>81</v>
      </c>
      <c r="AW333" s="13" t="s">
        <v>36</v>
      </c>
      <c r="AX333" s="13" t="s">
        <v>74</v>
      </c>
      <c r="AY333" s="233" t="s">
        <v>131</v>
      </c>
    </row>
    <row r="334" s="13" customFormat="1">
      <c r="A334" s="13"/>
      <c r="B334" s="223"/>
      <c r="C334" s="224"/>
      <c r="D334" s="216" t="s">
        <v>145</v>
      </c>
      <c r="E334" s="225" t="s">
        <v>21</v>
      </c>
      <c r="F334" s="226" t="s">
        <v>379</v>
      </c>
      <c r="G334" s="224"/>
      <c r="H334" s="227">
        <v>42.890000000000001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145</v>
      </c>
      <c r="AU334" s="233" t="s">
        <v>81</v>
      </c>
      <c r="AV334" s="13" t="s">
        <v>81</v>
      </c>
      <c r="AW334" s="13" t="s">
        <v>36</v>
      </c>
      <c r="AX334" s="13" t="s">
        <v>74</v>
      </c>
      <c r="AY334" s="233" t="s">
        <v>131</v>
      </c>
    </row>
    <row r="335" s="13" customFormat="1">
      <c r="A335" s="13"/>
      <c r="B335" s="223"/>
      <c r="C335" s="224"/>
      <c r="D335" s="216" t="s">
        <v>145</v>
      </c>
      <c r="E335" s="225" t="s">
        <v>21</v>
      </c>
      <c r="F335" s="226" t="s">
        <v>380</v>
      </c>
      <c r="G335" s="224"/>
      <c r="H335" s="227">
        <v>7</v>
      </c>
      <c r="I335" s="228"/>
      <c r="J335" s="224"/>
      <c r="K335" s="224"/>
      <c r="L335" s="229"/>
      <c r="M335" s="230"/>
      <c r="N335" s="231"/>
      <c r="O335" s="231"/>
      <c r="P335" s="231"/>
      <c r="Q335" s="231"/>
      <c r="R335" s="231"/>
      <c r="S335" s="231"/>
      <c r="T335" s="23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3" t="s">
        <v>145</v>
      </c>
      <c r="AU335" s="233" t="s">
        <v>81</v>
      </c>
      <c r="AV335" s="13" t="s">
        <v>81</v>
      </c>
      <c r="AW335" s="13" t="s">
        <v>36</v>
      </c>
      <c r="AX335" s="13" t="s">
        <v>74</v>
      </c>
      <c r="AY335" s="233" t="s">
        <v>131</v>
      </c>
    </row>
    <row r="336" s="13" customFormat="1">
      <c r="A336" s="13"/>
      <c r="B336" s="223"/>
      <c r="C336" s="224"/>
      <c r="D336" s="216" t="s">
        <v>145</v>
      </c>
      <c r="E336" s="225" t="s">
        <v>21</v>
      </c>
      <c r="F336" s="226" t="s">
        <v>394</v>
      </c>
      <c r="G336" s="224"/>
      <c r="H336" s="227">
        <v>81.519999999999996</v>
      </c>
      <c r="I336" s="228"/>
      <c r="J336" s="224"/>
      <c r="K336" s="224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145</v>
      </c>
      <c r="AU336" s="233" t="s">
        <v>81</v>
      </c>
      <c r="AV336" s="13" t="s">
        <v>81</v>
      </c>
      <c r="AW336" s="13" t="s">
        <v>36</v>
      </c>
      <c r="AX336" s="13" t="s">
        <v>74</v>
      </c>
      <c r="AY336" s="233" t="s">
        <v>131</v>
      </c>
    </row>
    <row r="337" s="13" customFormat="1">
      <c r="A337" s="13"/>
      <c r="B337" s="223"/>
      <c r="C337" s="224"/>
      <c r="D337" s="216" t="s">
        <v>145</v>
      </c>
      <c r="E337" s="225" t="s">
        <v>21</v>
      </c>
      <c r="F337" s="226" t="s">
        <v>215</v>
      </c>
      <c r="G337" s="224"/>
      <c r="H337" s="227">
        <v>38.229999999999997</v>
      </c>
      <c r="I337" s="228"/>
      <c r="J337" s="224"/>
      <c r="K337" s="224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145</v>
      </c>
      <c r="AU337" s="233" t="s">
        <v>81</v>
      </c>
      <c r="AV337" s="13" t="s">
        <v>81</v>
      </c>
      <c r="AW337" s="13" t="s">
        <v>36</v>
      </c>
      <c r="AX337" s="13" t="s">
        <v>74</v>
      </c>
      <c r="AY337" s="233" t="s">
        <v>131</v>
      </c>
    </row>
    <row r="338" s="15" customFormat="1">
      <c r="A338" s="15"/>
      <c r="B338" s="244"/>
      <c r="C338" s="245"/>
      <c r="D338" s="216" t="s">
        <v>145</v>
      </c>
      <c r="E338" s="246" t="s">
        <v>21</v>
      </c>
      <c r="F338" s="247" t="s">
        <v>166</v>
      </c>
      <c r="G338" s="245"/>
      <c r="H338" s="248">
        <v>237.97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4" t="s">
        <v>145</v>
      </c>
      <c r="AU338" s="254" t="s">
        <v>81</v>
      </c>
      <c r="AV338" s="15" t="s">
        <v>139</v>
      </c>
      <c r="AW338" s="15" t="s">
        <v>36</v>
      </c>
      <c r="AX338" s="15" t="s">
        <v>79</v>
      </c>
      <c r="AY338" s="254" t="s">
        <v>131</v>
      </c>
    </row>
    <row r="339" s="2" customFormat="1" ht="16.5" customHeight="1">
      <c r="A339" s="42"/>
      <c r="B339" s="43"/>
      <c r="C339" s="203" t="s">
        <v>395</v>
      </c>
      <c r="D339" s="203" t="s">
        <v>134</v>
      </c>
      <c r="E339" s="204" t="s">
        <v>396</v>
      </c>
      <c r="F339" s="205" t="s">
        <v>397</v>
      </c>
      <c r="G339" s="206" t="s">
        <v>179</v>
      </c>
      <c r="H339" s="207">
        <v>2800</v>
      </c>
      <c r="I339" s="208"/>
      <c r="J339" s="209">
        <f>ROUND(I339*H339,2)</f>
        <v>0</v>
      </c>
      <c r="K339" s="205" t="s">
        <v>138</v>
      </c>
      <c r="L339" s="48"/>
      <c r="M339" s="210" t="s">
        <v>21</v>
      </c>
      <c r="N339" s="211" t="s">
        <v>45</v>
      </c>
      <c r="O339" s="88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U339" s="42"/>
      <c r="V339" s="42"/>
      <c r="W339" s="42"/>
      <c r="X339" s="42"/>
      <c r="Y339" s="42"/>
      <c r="Z339" s="42"/>
      <c r="AA339" s="42"/>
      <c r="AB339" s="42"/>
      <c r="AC339" s="42"/>
      <c r="AD339" s="42"/>
      <c r="AE339" s="42"/>
      <c r="AR339" s="214" t="s">
        <v>139</v>
      </c>
      <c r="AT339" s="214" t="s">
        <v>134</v>
      </c>
      <c r="AU339" s="214" t="s">
        <v>81</v>
      </c>
      <c r="AY339" s="20" t="s">
        <v>131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20" t="s">
        <v>79</v>
      </c>
      <c r="BK339" s="215">
        <f>ROUND(I339*H339,2)</f>
        <v>0</v>
      </c>
      <c r="BL339" s="20" t="s">
        <v>139</v>
      </c>
      <c r="BM339" s="214" t="s">
        <v>398</v>
      </c>
    </row>
    <row r="340" s="2" customFormat="1">
      <c r="A340" s="42"/>
      <c r="B340" s="43"/>
      <c r="C340" s="44"/>
      <c r="D340" s="216" t="s">
        <v>141</v>
      </c>
      <c r="E340" s="44"/>
      <c r="F340" s="217" t="s">
        <v>399</v>
      </c>
      <c r="G340" s="44"/>
      <c r="H340" s="44"/>
      <c r="I340" s="218"/>
      <c r="J340" s="44"/>
      <c r="K340" s="44"/>
      <c r="L340" s="48"/>
      <c r="M340" s="219"/>
      <c r="N340" s="220"/>
      <c r="O340" s="88"/>
      <c r="P340" s="88"/>
      <c r="Q340" s="88"/>
      <c r="R340" s="88"/>
      <c r="S340" s="88"/>
      <c r="T340" s="89"/>
      <c r="U340" s="42"/>
      <c r="V340" s="42"/>
      <c r="W340" s="42"/>
      <c r="X340" s="42"/>
      <c r="Y340" s="42"/>
      <c r="Z340" s="42"/>
      <c r="AA340" s="42"/>
      <c r="AB340" s="42"/>
      <c r="AC340" s="42"/>
      <c r="AD340" s="42"/>
      <c r="AE340" s="42"/>
      <c r="AT340" s="20" t="s">
        <v>141</v>
      </c>
      <c r="AU340" s="20" t="s">
        <v>81</v>
      </c>
    </row>
    <row r="341" s="2" customFormat="1">
      <c r="A341" s="42"/>
      <c r="B341" s="43"/>
      <c r="C341" s="44"/>
      <c r="D341" s="221" t="s">
        <v>143</v>
      </c>
      <c r="E341" s="44"/>
      <c r="F341" s="222" t="s">
        <v>400</v>
      </c>
      <c r="G341" s="44"/>
      <c r="H341" s="44"/>
      <c r="I341" s="218"/>
      <c r="J341" s="44"/>
      <c r="K341" s="44"/>
      <c r="L341" s="48"/>
      <c r="M341" s="219"/>
      <c r="N341" s="220"/>
      <c r="O341" s="88"/>
      <c r="P341" s="88"/>
      <c r="Q341" s="88"/>
      <c r="R341" s="88"/>
      <c r="S341" s="88"/>
      <c r="T341" s="89"/>
      <c r="U341" s="42"/>
      <c r="V341" s="42"/>
      <c r="W341" s="42"/>
      <c r="X341" s="42"/>
      <c r="Y341" s="42"/>
      <c r="Z341" s="42"/>
      <c r="AA341" s="42"/>
      <c r="AB341" s="42"/>
      <c r="AC341" s="42"/>
      <c r="AD341" s="42"/>
      <c r="AE341" s="42"/>
      <c r="AT341" s="20" t="s">
        <v>143</v>
      </c>
      <c r="AU341" s="20" t="s">
        <v>81</v>
      </c>
    </row>
    <row r="342" s="14" customFormat="1">
      <c r="A342" s="14"/>
      <c r="B342" s="234"/>
      <c r="C342" s="235"/>
      <c r="D342" s="216" t="s">
        <v>145</v>
      </c>
      <c r="E342" s="236" t="s">
        <v>21</v>
      </c>
      <c r="F342" s="237" t="s">
        <v>401</v>
      </c>
      <c r="G342" s="235"/>
      <c r="H342" s="236" t="s">
        <v>21</v>
      </c>
      <c r="I342" s="238"/>
      <c r="J342" s="235"/>
      <c r="K342" s="235"/>
      <c r="L342" s="239"/>
      <c r="M342" s="240"/>
      <c r="N342" s="241"/>
      <c r="O342" s="241"/>
      <c r="P342" s="241"/>
      <c r="Q342" s="241"/>
      <c r="R342" s="241"/>
      <c r="S342" s="241"/>
      <c r="T342" s="24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145</v>
      </c>
      <c r="AU342" s="243" t="s">
        <v>81</v>
      </c>
      <c r="AV342" s="14" t="s">
        <v>79</v>
      </c>
      <c r="AW342" s="14" t="s">
        <v>36</v>
      </c>
      <c r="AX342" s="14" t="s">
        <v>74</v>
      </c>
      <c r="AY342" s="243" t="s">
        <v>131</v>
      </c>
    </row>
    <row r="343" s="13" customFormat="1">
      <c r="A343" s="13"/>
      <c r="B343" s="223"/>
      <c r="C343" s="224"/>
      <c r="D343" s="216" t="s">
        <v>145</v>
      </c>
      <c r="E343" s="225" t="s">
        <v>21</v>
      </c>
      <c r="F343" s="226" t="s">
        <v>402</v>
      </c>
      <c r="G343" s="224"/>
      <c r="H343" s="227">
        <v>2800</v>
      </c>
      <c r="I343" s="228"/>
      <c r="J343" s="224"/>
      <c r="K343" s="224"/>
      <c r="L343" s="229"/>
      <c r="M343" s="230"/>
      <c r="N343" s="231"/>
      <c r="O343" s="231"/>
      <c r="P343" s="231"/>
      <c r="Q343" s="231"/>
      <c r="R343" s="231"/>
      <c r="S343" s="231"/>
      <c r="T343" s="23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3" t="s">
        <v>145</v>
      </c>
      <c r="AU343" s="233" t="s">
        <v>81</v>
      </c>
      <c r="AV343" s="13" t="s">
        <v>81</v>
      </c>
      <c r="AW343" s="13" t="s">
        <v>36</v>
      </c>
      <c r="AX343" s="13" t="s">
        <v>79</v>
      </c>
      <c r="AY343" s="233" t="s">
        <v>131</v>
      </c>
    </row>
    <row r="344" s="2" customFormat="1" ht="16.5" customHeight="1">
      <c r="A344" s="42"/>
      <c r="B344" s="43"/>
      <c r="C344" s="203" t="s">
        <v>403</v>
      </c>
      <c r="D344" s="203" t="s">
        <v>134</v>
      </c>
      <c r="E344" s="204" t="s">
        <v>404</v>
      </c>
      <c r="F344" s="205" t="s">
        <v>405</v>
      </c>
      <c r="G344" s="206" t="s">
        <v>179</v>
      </c>
      <c r="H344" s="207">
        <v>644.77999999999997</v>
      </c>
      <c r="I344" s="208"/>
      <c r="J344" s="209">
        <f>ROUND(I344*H344,2)</f>
        <v>0</v>
      </c>
      <c r="K344" s="205" t="s">
        <v>138</v>
      </c>
      <c r="L344" s="48"/>
      <c r="M344" s="210" t="s">
        <v>21</v>
      </c>
      <c r="N344" s="211" t="s">
        <v>45</v>
      </c>
      <c r="O344" s="88"/>
      <c r="P344" s="212">
        <f>O344*H344</f>
        <v>0</v>
      </c>
      <c r="Q344" s="212">
        <v>1.0000000000000001E-05</v>
      </c>
      <c r="R344" s="212">
        <f>Q344*H344</f>
        <v>0.0064478000000000001</v>
      </c>
      <c r="S344" s="212">
        <v>0</v>
      </c>
      <c r="T344" s="213">
        <f>S344*H344</f>
        <v>0</v>
      </c>
      <c r="U344" s="42"/>
      <c r="V344" s="42"/>
      <c r="W344" s="42"/>
      <c r="X344" s="42"/>
      <c r="Y344" s="42"/>
      <c r="Z344" s="42"/>
      <c r="AA344" s="42"/>
      <c r="AB344" s="42"/>
      <c r="AC344" s="42"/>
      <c r="AD344" s="42"/>
      <c r="AE344" s="42"/>
      <c r="AR344" s="214" t="s">
        <v>139</v>
      </c>
      <c r="AT344" s="214" t="s">
        <v>134</v>
      </c>
      <c r="AU344" s="214" t="s">
        <v>81</v>
      </c>
      <c r="AY344" s="20" t="s">
        <v>131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20" t="s">
        <v>79</v>
      </c>
      <c r="BK344" s="215">
        <f>ROUND(I344*H344,2)</f>
        <v>0</v>
      </c>
      <c r="BL344" s="20" t="s">
        <v>139</v>
      </c>
      <c r="BM344" s="214" t="s">
        <v>406</v>
      </c>
    </row>
    <row r="345" s="2" customFormat="1">
      <c r="A345" s="42"/>
      <c r="B345" s="43"/>
      <c r="C345" s="44"/>
      <c r="D345" s="216" t="s">
        <v>141</v>
      </c>
      <c r="E345" s="44"/>
      <c r="F345" s="217" t="s">
        <v>407</v>
      </c>
      <c r="G345" s="44"/>
      <c r="H345" s="44"/>
      <c r="I345" s="218"/>
      <c r="J345" s="44"/>
      <c r="K345" s="44"/>
      <c r="L345" s="48"/>
      <c r="M345" s="219"/>
      <c r="N345" s="220"/>
      <c r="O345" s="88"/>
      <c r="P345" s="88"/>
      <c r="Q345" s="88"/>
      <c r="R345" s="88"/>
      <c r="S345" s="88"/>
      <c r="T345" s="89"/>
      <c r="U345" s="42"/>
      <c r="V345" s="42"/>
      <c r="W345" s="42"/>
      <c r="X345" s="42"/>
      <c r="Y345" s="42"/>
      <c r="Z345" s="42"/>
      <c r="AA345" s="42"/>
      <c r="AB345" s="42"/>
      <c r="AC345" s="42"/>
      <c r="AD345" s="42"/>
      <c r="AE345" s="42"/>
      <c r="AT345" s="20" t="s">
        <v>141</v>
      </c>
      <c r="AU345" s="20" t="s">
        <v>81</v>
      </c>
    </row>
    <row r="346" s="2" customFormat="1">
      <c r="A346" s="42"/>
      <c r="B346" s="43"/>
      <c r="C346" s="44"/>
      <c r="D346" s="221" t="s">
        <v>143</v>
      </c>
      <c r="E346" s="44"/>
      <c r="F346" s="222" t="s">
        <v>408</v>
      </c>
      <c r="G346" s="44"/>
      <c r="H346" s="44"/>
      <c r="I346" s="218"/>
      <c r="J346" s="44"/>
      <c r="K346" s="44"/>
      <c r="L346" s="48"/>
      <c r="M346" s="219"/>
      <c r="N346" s="220"/>
      <c r="O346" s="88"/>
      <c r="P346" s="88"/>
      <c r="Q346" s="88"/>
      <c r="R346" s="88"/>
      <c r="S346" s="88"/>
      <c r="T346" s="89"/>
      <c r="U346" s="42"/>
      <c r="V346" s="42"/>
      <c r="W346" s="42"/>
      <c r="X346" s="42"/>
      <c r="Y346" s="42"/>
      <c r="Z346" s="42"/>
      <c r="AA346" s="42"/>
      <c r="AB346" s="42"/>
      <c r="AC346" s="42"/>
      <c r="AD346" s="42"/>
      <c r="AE346" s="42"/>
      <c r="AT346" s="20" t="s">
        <v>143</v>
      </c>
      <c r="AU346" s="20" t="s">
        <v>81</v>
      </c>
    </row>
    <row r="347" s="14" customFormat="1">
      <c r="A347" s="14"/>
      <c r="B347" s="234"/>
      <c r="C347" s="235"/>
      <c r="D347" s="216" t="s">
        <v>145</v>
      </c>
      <c r="E347" s="236" t="s">
        <v>21</v>
      </c>
      <c r="F347" s="237" t="s">
        <v>409</v>
      </c>
      <c r="G347" s="235"/>
      <c r="H347" s="236" t="s">
        <v>21</v>
      </c>
      <c r="I347" s="238"/>
      <c r="J347" s="235"/>
      <c r="K347" s="235"/>
      <c r="L347" s="239"/>
      <c r="M347" s="240"/>
      <c r="N347" s="241"/>
      <c r="O347" s="241"/>
      <c r="P347" s="241"/>
      <c r="Q347" s="241"/>
      <c r="R347" s="241"/>
      <c r="S347" s="241"/>
      <c r="T347" s="24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3" t="s">
        <v>145</v>
      </c>
      <c r="AU347" s="243" t="s">
        <v>81</v>
      </c>
      <c r="AV347" s="14" t="s">
        <v>79</v>
      </c>
      <c r="AW347" s="14" t="s">
        <v>36</v>
      </c>
      <c r="AX347" s="14" t="s">
        <v>74</v>
      </c>
      <c r="AY347" s="243" t="s">
        <v>131</v>
      </c>
    </row>
    <row r="348" s="14" customFormat="1">
      <c r="A348" s="14"/>
      <c r="B348" s="234"/>
      <c r="C348" s="235"/>
      <c r="D348" s="216" t="s">
        <v>145</v>
      </c>
      <c r="E348" s="236" t="s">
        <v>21</v>
      </c>
      <c r="F348" s="237" t="s">
        <v>307</v>
      </c>
      <c r="G348" s="235"/>
      <c r="H348" s="236" t="s">
        <v>21</v>
      </c>
      <c r="I348" s="238"/>
      <c r="J348" s="235"/>
      <c r="K348" s="235"/>
      <c r="L348" s="239"/>
      <c r="M348" s="240"/>
      <c r="N348" s="241"/>
      <c r="O348" s="241"/>
      <c r="P348" s="241"/>
      <c r="Q348" s="241"/>
      <c r="R348" s="241"/>
      <c r="S348" s="241"/>
      <c r="T348" s="24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3" t="s">
        <v>145</v>
      </c>
      <c r="AU348" s="243" t="s">
        <v>81</v>
      </c>
      <c r="AV348" s="14" t="s">
        <v>79</v>
      </c>
      <c r="AW348" s="14" t="s">
        <v>36</v>
      </c>
      <c r="AX348" s="14" t="s">
        <v>74</v>
      </c>
      <c r="AY348" s="243" t="s">
        <v>131</v>
      </c>
    </row>
    <row r="349" s="13" customFormat="1">
      <c r="A349" s="13"/>
      <c r="B349" s="223"/>
      <c r="C349" s="224"/>
      <c r="D349" s="216" t="s">
        <v>145</v>
      </c>
      <c r="E349" s="225" t="s">
        <v>21</v>
      </c>
      <c r="F349" s="226" t="s">
        <v>410</v>
      </c>
      <c r="G349" s="224"/>
      <c r="H349" s="227">
        <v>32.530000000000001</v>
      </c>
      <c r="I349" s="228"/>
      <c r="J349" s="224"/>
      <c r="K349" s="224"/>
      <c r="L349" s="229"/>
      <c r="M349" s="230"/>
      <c r="N349" s="231"/>
      <c r="O349" s="231"/>
      <c r="P349" s="231"/>
      <c r="Q349" s="231"/>
      <c r="R349" s="231"/>
      <c r="S349" s="231"/>
      <c r="T349" s="23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3" t="s">
        <v>145</v>
      </c>
      <c r="AU349" s="233" t="s">
        <v>81</v>
      </c>
      <c r="AV349" s="13" t="s">
        <v>81</v>
      </c>
      <c r="AW349" s="13" t="s">
        <v>36</v>
      </c>
      <c r="AX349" s="13" t="s">
        <v>74</v>
      </c>
      <c r="AY349" s="233" t="s">
        <v>131</v>
      </c>
    </row>
    <row r="350" s="13" customFormat="1">
      <c r="A350" s="13"/>
      <c r="B350" s="223"/>
      <c r="C350" s="224"/>
      <c r="D350" s="216" t="s">
        <v>145</v>
      </c>
      <c r="E350" s="225" t="s">
        <v>21</v>
      </c>
      <c r="F350" s="226" t="s">
        <v>411</v>
      </c>
      <c r="G350" s="224"/>
      <c r="H350" s="227">
        <v>69.109999999999999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145</v>
      </c>
      <c r="AU350" s="233" t="s">
        <v>81</v>
      </c>
      <c r="AV350" s="13" t="s">
        <v>81</v>
      </c>
      <c r="AW350" s="13" t="s">
        <v>36</v>
      </c>
      <c r="AX350" s="13" t="s">
        <v>74</v>
      </c>
      <c r="AY350" s="233" t="s">
        <v>131</v>
      </c>
    </row>
    <row r="351" s="13" customFormat="1">
      <c r="A351" s="13"/>
      <c r="B351" s="223"/>
      <c r="C351" s="224"/>
      <c r="D351" s="216" t="s">
        <v>145</v>
      </c>
      <c r="E351" s="225" t="s">
        <v>21</v>
      </c>
      <c r="F351" s="226" t="s">
        <v>412</v>
      </c>
      <c r="G351" s="224"/>
      <c r="H351" s="227">
        <v>34.030000000000001</v>
      </c>
      <c r="I351" s="228"/>
      <c r="J351" s="224"/>
      <c r="K351" s="224"/>
      <c r="L351" s="229"/>
      <c r="M351" s="230"/>
      <c r="N351" s="231"/>
      <c r="O351" s="231"/>
      <c r="P351" s="231"/>
      <c r="Q351" s="231"/>
      <c r="R351" s="231"/>
      <c r="S351" s="231"/>
      <c r="T351" s="23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3" t="s">
        <v>145</v>
      </c>
      <c r="AU351" s="233" t="s">
        <v>81</v>
      </c>
      <c r="AV351" s="13" t="s">
        <v>81</v>
      </c>
      <c r="AW351" s="13" t="s">
        <v>36</v>
      </c>
      <c r="AX351" s="13" t="s">
        <v>74</v>
      </c>
      <c r="AY351" s="233" t="s">
        <v>131</v>
      </c>
    </row>
    <row r="352" s="13" customFormat="1">
      <c r="A352" s="13"/>
      <c r="B352" s="223"/>
      <c r="C352" s="224"/>
      <c r="D352" s="216" t="s">
        <v>145</v>
      </c>
      <c r="E352" s="225" t="s">
        <v>21</v>
      </c>
      <c r="F352" s="226" t="s">
        <v>413</v>
      </c>
      <c r="G352" s="224"/>
      <c r="H352" s="227">
        <v>34.090000000000003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3" t="s">
        <v>145</v>
      </c>
      <c r="AU352" s="233" t="s">
        <v>81</v>
      </c>
      <c r="AV352" s="13" t="s">
        <v>81</v>
      </c>
      <c r="AW352" s="13" t="s">
        <v>36</v>
      </c>
      <c r="AX352" s="13" t="s">
        <v>74</v>
      </c>
      <c r="AY352" s="233" t="s">
        <v>131</v>
      </c>
    </row>
    <row r="353" s="16" customFormat="1">
      <c r="A353" s="16"/>
      <c r="B353" s="255"/>
      <c r="C353" s="256"/>
      <c r="D353" s="216" t="s">
        <v>145</v>
      </c>
      <c r="E353" s="257" t="s">
        <v>21</v>
      </c>
      <c r="F353" s="258" t="s">
        <v>204</v>
      </c>
      <c r="G353" s="256"/>
      <c r="H353" s="259">
        <v>169.76000000000002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T353" s="265" t="s">
        <v>145</v>
      </c>
      <c r="AU353" s="265" t="s">
        <v>81</v>
      </c>
      <c r="AV353" s="16" t="s">
        <v>132</v>
      </c>
      <c r="AW353" s="16" t="s">
        <v>36</v>
      </c>
      <c r="AX353" s="16" t="s">
        <v>74</v>
      </c>
      <c r="AY353" s="265" t="s">
        <v>131</v>
      </c>
    </row>
    <row r="354" s="14" customFormat="1">
      <c r="A354" s="14"/>
      <c r="B354" s="234"/>
      <c r="C354" s="235"/>
      <c r="D354" s="216" t="s">
        <v>145</v>
      </c>
      <c r="E354" s="236" t="s">
        <v>21</v>
      </c>
      <c r="F354" s="237" t="s">
        <v>414</v>
      </c>
      <c r="G354" s="235"/>
      <c r="H354" s="236" t="s">
        <v>21</v>
      </c>
      <c r="I354" s="238"/>
      <c r="J354" s="235"/>
      <c r="K354" s="235"/>
      <c r="L354" s="239"/>
      <c r="M354" s="240"/>
      <c r="N354" s="241"/>
      <c r="O354" s="241"/>
      <c r="P354" s="241"/>
      <c r="Q354" s="241"/>
      <c r="R354" s="241"/>
      <c r="S354" s="241"/>
      <c r="T354" s="24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3" t="s">
        <v>145</v>
      </c>
      <c r="AU354" s="243" t="s">
        <v>81</v>
      </c>
      <c r="AV354" s="14" t="s">
        <v>79</v>
      </c>
      <c r="AW354" s="14" t="s">
        <v>36</v>
      </c>
      <c r="AX354" s="14" t="s">
        <v>74</v>
      </c>
      <c r="AY354" s="243" t="s">
        <v>131</v>
      </c>
    </row>
    <row r="355" s="13" customFormat="1">
      <c r="A355" s="13"/>
      <c r="B355" s="223"/>
      <c r="C355" s="224"/>
      <c r="D355" s="216" t="s">
        <v>145</v>
      </c>
      <c r="E355" s="225" t="s">
        <v>21</v>
      </c>
      <c r="F355" s="226" t="s">
        <v>415</v>
      </c>
      <c r="G355" s="224"/>
      <c r="H355" s="227">
        <v>3.5</v>
      </c>
      <c r="I355" s="228"/>
      <c r="J355" s="224"/>
      <c r="K355" s="224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145</v>
      </c>
      <c r="AU355" s="233" t="s">
        <v>81</v>
      </c>
      <c r="AV355" s="13" t="s">
        <v>81</v>
      </c>
      <c r="AW355" s="13" t="s">
        <v>36</v>
      </c>
      <c r="AX355" s="13" t="s">
        <v>74</v>
      </c>
      <c r="AY355" s="233" t="s">
        <v>131</v>
      </c>
    </row>
    <row r="356" s="13" customFormat="1">
      <c r="A356" s="13"/>
      <c r="B356" s="223"/>
      <c r="C356" s="224"/>
      <c r="D356" s="216" t="s">
        <v>145</v>
      </c>
      <c r="E356" s="225" t="s">
        <v>21</v>
      </c>
      <c r="F356" s="226" t="s">
        <v>394</v>
      </c>
      <c r="G356" s="224"/>
      <c r="H356" s="227">
        <v>81.519999999999996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145</v>
      </c>
      <c r="AU356" s="233" t="s">
        <v>81</v>
      </c>
      <c r="AV356" s="13" t="s">
        <v>81</v>
      </c>
      <c r="AW356" s="13" t="s">
        <v>36</v>
      </c>
      <c r="AX356" s="13" t="s">
        <v>74</v>
      </c>
      <c r="AY356" s="233" t="s">
        <v>131</v>
      </c>
    </row>
    <row r="357" s="16" customFormat="1">
      <c r="A357" s="16"/>
      <c r="B357" s="255"/>
      <c r="C357" s="256"/>
      <c r="D357" s="216" t="s">
        <v>145</v>
      </c>
      <c r="E357" s="257" t="s">
        <v>21</v>
      </c>
      <c r="F357" s="258" t="s">
        <v>204</v>
      </c>
      <c r="G357" s="256"/>
      <c r="H357" s="259">
        <v>85.019999999999996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65" t="s">
        <v>145</v>
      </c>
      <c r="AU357" s="265" t="s">
        <v>81</v>
      </c>
      <c r="AV357" s="16" t="s">
        <v>132</v>
      </c>
      <c r="AW357" s="16" t="s">
        <v>36</v>
      </c>
      <c r="AX357" s="16" t="s">
        <v>74</v>
      </c>
      <c r="AY357" s="265" t="s">
        <v>131</v>
      </c>
    </row>
    <row r="358" s="13" customFormat="1">
      <c r="A358" s="13"/>
      <c r="B358" s="223"/>
      <c r="C358" s="224"/>
      <c r="D358" s="216" t="s">
        <v>145</v>
      </c>
      <c r="E358" s="225" t="s">
        <v>21</v>
      </c>
      <c r="F358" s="226" t="s">
        <v>416</v>
      </c>
      <c r="G358" s="224"/>
      <c r="H358" s="227">
        <v>40</v>
      </c>
      <c r="I358" s="228"/>
      <c r="J358" s="224"/>
      <c r="K358" s="224"/>
      <c r="L358" s="229"/>
      <c r="M358" s="230"/>
      <c r="N358" s="231"/>
      <c r="O358" s="231"/>
      <c r="P358" s="231"/>
      <c r="Q358" s="231"/>
      <c r="R358" s="231"/>
      <c r="S358" s="231"/>
      <c r="T358" s="23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3" t="s">
        <v>145</v>
      </c>
      <c r="AU358" s="233" t="s">
        <v>81</v>
      </c>
      <c r="AV358" s="13" t="s">
        <v>81</v>
      </c>
      <c r="AW358" s="13" t="s">
        <v>36</v>
      </c>
      <c r="AX358" s="13" t="s">
        <v>74</v>
      </c>
      <c r="AY358" s="233" t="s">
        <v>131</v>
      </c>
    </row>
    <row r="359" s="16" customFormat="1">
      <c r="A359" s="16"/>
      <c r="B359" s="255"/>
      <c r="C359" s="256"/>
      <c r="D359" s="216" t="s">
        <v>145</v>
      </c>
      <c r="E359" s="257" t="s">
        <v>21</v>
      </c>
      <c r="F359" s="258" t="s">
        <v>204</v>
      </c>
      <c r="G359" s="256"/>
      <c r="H359" s="259">
        <v>40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65" t="s">
        <v>145</v>
      </c>
      <c r="AU359" s="265" t="s">
        <v>81</v>
      </c>
      <c r="AV359" s="16" t="s">
        <v>132</v>
      </c>
      <c r="AW359" s="16" t="s">
        <v>36</v>
      </c>
      <c r="AX359" s="16" t="s">
        <v>74</v>
      </c>
      <c r="AY359" s="265" t="s">
        <v>131</v>
      </c>
    </row>
    <row r="360" s="13" customFormat="1">
      <c r="A360" s="13"/>
      <c r="B360" s="223"/>
      <c r="C360" s="224"/>
      <c r="D360" s="216" t="s">
        <v>145</v>
      </c>
      <c r="E360" s="225" t="s">
        <v>21</v>
      </c>
      <c r="F360" s="226" t="s">
        <v>417</v>
      </c>
      <c r="G360" s="224"/>
      <c r="H360" s="227">
        <v>350</v>
      </c>
      <c r="I360" s="228"/>
      <c r="J360" s="224"/>
      <c r="K360" s="224"/>
      <c r="L360" s="229"/>
      <c r="M360" s="230"/>
      <c r="N360" s="231"/>
      <c r="O360" s="231"/>
      <c r="P360" s="231"/>
      <c r="Q360" s="231"/>
      <c r="R360" s="231"/>
      <c r="S360" s="231"/>
      <c r="T360" s="23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3" t="s">
        <v>145</v>
      </c>
      <c r="AU360" s="233" t="s">
        <v>81</v>
      </c>
      <c r="AV360" s="13" t="s">
        <v>81</v>
      </c>
      <c r="AW360" s="13" t="s">
        <v>36</v>
      </c>
      <c r="AX360" s="13" t="s">
        <v>74</v>
      </c>
      <c r="AY360" s="233" t="s">
        <v>131</v>
      </c>
    </row>
    <row r="361" s="15" customFormat="1">
      <c r="A361" s="15"/>
      <c r="B361" s="244"/>
      <c r="C361" s="245"/>
      <c r="D361" s="216" t="s">
        <v>145</v>
      </c>
      <c r="E361" s="246" t="s">
        <v>21</v>
      </c>
      <c r="F361" s="247" t="s">
        <v>166</v>
      </c>
      <c r="G361" s="245"/>
      <c r="H361" s="248">
        <v>644.77999999999997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54" t="s">
        <v>145</v>
      </c>
      <c r="AU361" s="254" t="s">
        <v>81</v>
      </c>
      <c r="AV361" s="15" t="s">
        <v>139</v>
      </c>
      <c r="AW361" s="15" t="s">
        <v>36</v>
      </c>
      <c r="AX361" s="15" t="s">
        <v>79</v>
      </c>
      <c r="AY361" s="254" t="s">
        <v>131</v>
      </c>
    </row>
    <row r="362" s="2" customFormat="1" ht="16.5" customHeight="1">
      <c r="A362" s="42"/>
      <c r="B362" s="43"/>
      <c r="C362" s="203" t="s">
        <v>418</v>
      </c>
      <c r="D362" s="203" t="s">
        <v>134</v>
      </c>
      <c r="E362" s="204" t="s">
        <v>419</v>
      </c>
      <c r="F362" s="205" t="s">
        <v>420</v>
      </c>
      <c r="G362" s="206" t="s">
        <v>179</v>
      </c>
      <c r="H362" s="207">
        <v>1200</v>
      </c>
      <c r="I362" s="208"/>
      <c r="J362" s="209">
        <f>ROUND(I362*H362,2)</f>
        <v>0</v>
      </c>
      <c r="K362" s="205" t="s">
        <v>138</v>
      </c>
      <c r="L362" s="48"/>
      <c r="M362" s="210" t="s">
        <v>21</v>
      </c>
      <c r="N362" s="211" t="s">
        <v>45</v>
      </c>
      <c r="O362" s="88"/>
      <c r="P362" s="212">
        <f>O362*H362</f>
        <v>0</v>
      </c>
      <c r="Q362" s="212">
        <v>0</v>
      </c>
      <c r="R362" s="212">
        <f>Q362*H362</f>
        <v>0</v>
      </c>
      <c r="S362" s="212">
        <v>0</v>
      </c>
      <c r="T362" s="213">
        <f>S362*H362</f>
        <v>0</v>
      </c>
      <c r="U362" s="42"/>
      <c r="V362" s="42"/>
      <c r="W362" s="42"/>
      <c r="X362" s="42"/>
      <c r="Y362" s="42"/>
      <c r="Z362" s="42"/>
      <c r="AA362" s="42"/>
      <c r="AB362" s="42"/>
      <c r="AC362" s="42"/>
      <c r="AD362" s="42"/>
      <c r="AE362" s="42"/>
      <c r="AR362" s="214" t="s">
        <v>139</v>
      </c>
      <c r="AT362" s="214" t="s">
        <v>134</v>
      </c>
      <c r="AU362" s="214" t="s">
        <v>81</v>
      </c>
      <c r="AY362" s="20" t="s">
        <v>131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20" t="s">
        <v>79</v>
      </c>
      <c r="BK362" s="215">
        <f>ROUND(I362*H362,2)</f>
        <v>0</v>
      </c>
      <c r="BL362" s="20" t="s">
        <v>139</v>
      </c>
      <c r="BM362" s="214" t="s">
        <v>421</v>
      </c>
    </row>
    <row r="363" s="2" customFormat="1">
      <c r="A363" s="42"/>
      <c r="B363" s="43"/>
      <c r="C363" s="44"/>
      <c r="D363" s="216" t="s">
        <v>141</v>
      </c>
      <c r="E363" s="44"/>
      <c r="F363" s="217" t="s">
        <v>422</v>
      </c>
      <c r="G363" s="44"/>
      <c r="H363" s="44"/>
      <c r="I363" s="218"/>
      <c r="J363" s="44"/>
      <c r="K363" s="44"/>
      <c r="L363" s="48"/>
      <c r="M363" s="219"/>
      <c r="N363" s="220"/>
      <c r="O363" s="88"/>
      <c r="P363" s="88"/>
      <c r="Q363" s="88"/>
      <c r="R363" s="88"/>
      <c r="S363" s="88"/>
      <c r="T363" s="89"/>
      <c r="U363" s="42"/>
      <c r="V363" s="42"/>
      <c r="W363" s="42"/>
      <c r="X363" s="42"/>
      <c r="Y363" s="42"/>
      <c r="Z363" s="42"/>
      <c r="AA363" s="42"/>
      <c r="AB363" s="42"/>
      <c r="AC363" s="42"/>
      <c r="AD363" s="42"/>
      <c r="AE363" s="42"/>
      <c r="AT363" s="20" t="s">
        <v>141</v>
      </c>
      <c r="AU363" s="20" t="s">
        <v>81</v>
      </c>
    </row>
    <row r="364" s="2" customFormat="1">
      <c r="A364" s="42"/>
      <c r="B364" s="43"/>
      <c r="C364" s="44"/>
      <c r="D364" s="221" t="s">
        <v>143</v>
      </c>
      <c r="E364" s="44"/>
      <c r="F364" s="222" t="s">
        <v>423</v>
      </c>
      <c r="G364" s="44"/>
      <c r="H364" s="44"/>
      <c r="I364" s="218"/>
      <c r="J364" s="44"/>
      <c r="K364" s="44"/>
      <c r="L364" s="48"/>
      <c r="M364" s="219"/>
      <c r="N364" s="220"/>
      <c r="O364" s="88"/>
      <c r="P364" s="88"/>
      <c r="Q364" s="88"/>
      <c r="R364" s="88"/>
      <c r="S364" s="88"/>
      <c r="T364" s="89"/>
      <c r="U364" s="42"/>
      <c r="V364" s="42"/>
      <c r="W364" s="42"/>
      <c r="X364" s="42"/>
      <c r="Y364" s="42"/>
      <c r="Z364" s="42"/>
      <c r="AA364" s="42"/>
      <c r="AB364" s="42"/>
      <c r="AC364" s="42"/>
      <c r="AD364" s="42"/>
      <c r="AE364" s="42"/>
      <c r="AT364" s="20" t="s">
        <v>143</v>
      </c>
      <c r="AU364" s="20" t="s">
        <v>81</v>
      </c>
    </row>
    <row r="365" s="14" customFormat="1">
      <c r="A365" s="14"/>
      <c r="B365" s="234"/>
      <c r="C365" s="235"/>
      <c r="D365" s="216" t="s">
        <v>145</v>
      </c>
      <c r="E365" s="236" t="s">
        <v>21</v>
      </c>
      <c r="F365" s="237" t="s">
        <v>424</v>
      </c>
      <c r="G365" s="235"/>
      <c r="H365" s="236" t="s">
        <v>21</v>
      </c>
      <c r="I365" s="238"/>
      <c r="J365" s="235"/>
      <c r="K365" s="235"/>
      <c r="L365" s="239"/>
      <c r="M365" s="240"/>
      <c r="N365" s="241"/>
      <c r="O365" s="241"/>
      <c r="P365" s="241"/>
      <c r="Q365" s="241"/>
      <c r="R365" s="241"/>
      <c r="S365" s="241"/>
      <c r="T365" s="24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3" t="s">
        <v>145</v>
      </c>
      <c r="AU365" s="243" t="s">
        <v>81</v>
      </c>
      <c r="AV365" s="14" t="s">
        <v>79</v>
      </c>
      <c r="AW365" s="14" t="s">
        <v>36</v>
      </c>
      <c r="AX365" s="14" t="s">
        <v>74</v>
      </c>
      <c r="AY365" s="243" t="s">
        <v>131</v>
      </c>
    </row>
    <row r="366" s="13" customFormat="1">
      <c r="A366" s="13"/>
      <c r="B366" s="223"/>
      <c r="C366" s="224"/>
      <c r="D366" s="216" t="s">
        <v>145</v>
      </c>
      <c r="E366" s="225" t="s">
        <v>21</v>
      </c>
      <c r="F366" s="226" t="s">
        <v>425</v>
      </c>
      <c r="G366" s="224"/>
      <c r="H366" s="227">
        <v>1200</v>
      </c>
      <c r="I366" s="228"/>
      <c r="J366" s="224"/>
      <c r="K366" s="224"/>
      <c r="L366" s="229"/>
      <c r="M366" s="230"/>
      <c r="N366" s="231"/>
      <c r="O366" s="231"/>
      <c r="P366" s="231"/>
      <c r="Q366" s="231"/>
      <c r="R366" s="231"/>
      <c r="S366" s="231"/>
      <c r="T366" s="23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3" t="s">
        <v>145</v>
      </c>
      <c r="AU366" s="233" t="s">
        <v>81</v>
      </c>
      <c r="AV366" s="13" t="s">
        <v>81</v>
      </c>
      <c r="AW366" s="13" t="s">
        <v>36</v>
      </c>
      <c r="AX366" s="13" t="s">
        <v>79</v>
      </c>
      <c r="AY366" s="233" t="s">
        <v>131</v>
      </c>
    </row>
    <row r="367" s="2" customFormat="1" ht="16.5" customHeight="1">
      <c r="A367" s="42"/>
      <c r="B367" s="43"/>
      <c r="C367" s="203" t="s">
        <v>426</v>
      </c>
      <c r="D367" s="203" t="s">
        <v>134</v>
      </c>
      <c r="E367" s="204" t="s">
        <v>427</v>
      </c>
      <c r="F367" s="205" t="s">
        <v>428</v>
      </c>
      <c r="G367" s="206" t="s">
        <v>179</v>
      </c>
      <c r="H367" s="207">
        <v>150</v>
      </c>
      <c r="I367" s="208"/>
      <c r="J367" s="209">
        <f>ROUND(I367*H367,2)</f>
        <v>0</v>
      </c>
      <c r="K367" s="205" t="s">
        <v>138</v>
      </c>
      <c r="L367" s="48"/>
      <c r="M367" s="210" t="s">
        <v>21</v>
      </c>
      <c r="N367" s="211" t="s">
        <v>45</v>
      </c>
      <c r="O367" s="88"/>
      <c r="P367" s="212">
        <f>O367*H367</f>
        <v>0</v>
      </c>
      <c r="Q367" s="212">
        <v>1.0000000000000001E-05</v>
      </c>
      <c r="R367" s="212">
        <f>Q367*H367</f>
        <v>0.0015</v>
      </c>
      <c r="S367" s="212">
        <v>0</v>
      </c>
      <c r="T367" s="213">
        <f>S367*H367</f>
        <v>0</v>
      </c>
      <c r="U367" s="42"/>
      <c r="V367" s="42"/>
      <c r="W367" s="42"/>
      <c r="X367" s="42"/>
      <c r="Y367" s="42"/>
      <c r="Z367" s="42"/>
      <c r="AA367" s="42"/>
      <c r="AB367" s="42"/>
      <c r="AC367" s="42"/>
      <c r="AD367" s="42"/>
      <c r="AE367" s="42"/>
      <c r="AR367" s="214" t="s">
        <v>139</v>
      </c>
      <c r="AT367" s="214" t="s">
        <v>134</v>
      </c>
      <c r="AU367" s="214" t="s">
        <v>81</v>
      </c>
      <c r="AY367" s="20" t="s">
        <v>131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20" t="s">
        <v>79</v>
      </c>
      <c r="BK367" s="215">
        <f>ROUND(I367*H367,2)</f>
        <v>0</v>
      </c>
      <c r="BL367" s="20" t="s">
        <v>139</v>
      </c>
      <c r="BM367" s="214" t="s">
        <v>429</v>
      </c>
    </row>
    <row r="368" s="2" customFormat="1">
      <c r="A368" s="42"/>
      <c r="B368" s="43"/>
      <c r="C368" s="44"/>
      <c r="D368" s="216" t="s">
        <v>141</v>
      </c>
      <c r="E368" s="44"/>
      <c r="F368" s="217" t="s">
        <v>430</v>
      </c>
      <c r="G368" s="44"/>
      <c r="H368" s="44"/>
      <c r="I368" s="218"/>
      <c r="J368" s="44"/>
      <c r="K368" s="44"/>
      <c r="L368" s="48"/>
      <c r="M368" s="219"/>
      <c r="N368" s="220"/>
      <c r="O368" s="88"/>
      <c r="P368" s="88"/>
      <c r="Q368" s="88"/>
      <c r="R368" s="88"/>
      <c r="S368" s="88"/>
      <c r="T368" s="89"/>
      <c r="U368" s="42"/>
      <c r="V368" s="42"/>
      <c r="W368" s="42"/>
      <c r="X368" s="42"/>
      <c r="Y368" s="42"/>
      <c r="Z368" s="42"/>
      <c r="AA368" s="42"/>
      <c r="AB368" s="42"/>
      <c r="AC368" s="42"/>
      <c r="AD368" s="42"/>
      <c r="AE368" s="42"/>
      <c r="AT368" s="20" t="s">
        <v>141</v>
      </c>
      <c r="AU368" s="20" t="s">
        <v>81</v>
      </c>
    </row>
    <row r="369" s="2" customFormat="1">
      <c r="A369" s="42"/>
      <c r="B369" s="43"/>
      <c r="C369" s="44"/>
      <c r="D369" s="221" t="s">
        <v>143</v>
      </c>
      <c r="E369" s="44"/>
      <c r="F369" s="222" t="s">
        <v>431</v>
      </c>
      <c r="G369" s="44"/>
      <c r="H369" s="44"/>
      <c r="I369" s="218"/>
      <c r="J369" s="44"/>
      <c r="K369" s="44"/>
      <c r="L369" s="48"/>
      <c r="M369" s="219"/>
      <c r="N369" s="220"/>
      <c r="O369" s="88"/>
      <c r="P369" s="88"/>
      <c r="Q369" s="88"/>
      <c r="R369" s="88"/>
      <c r="S369" s="88"/>
      <c r="T369" s="89"/>
      <c r="U369" s="42"/>
      <c r="V369" s="42"/>
      <c r="W369" s="42"/>
      <c r="X369" s="42"/>
      <c r="Y369" s="42"/>
      <c r="Z369" s="42"/>
      <c r="AA369" s="42"/>
      <c r="AB369" s="42"/>
      <c r="AC369" s="42"/>
      <c r="AD369" s="42"/>
      <c r="AE369" s="42"/>
      <c r="AT369" s="20" t="s">
        <v>143</v>
      </c>
      <c r="AU369" s="20" t="s">
        <v>81</v>
      </c>
    </row>
    <row r="370" s="14" customFormat="1">
      <c r="A370" s="14"/>
      <c r="B370" s="234"/>
      <c r="C370" s="235"/>
      <c r="D370" s="216" t="s">
        <v>145</v>
      </c>
      <c r="E370" s="236" t="s">
        <v>21</v>
      </c>
      <c r="F370" s="237" t="s">
        <v>409</v>
      </c>
      <c r="G370" s="235"/>
      <c r="H370" s="236" t="s">
        <v>21</v>
      </c>
      <c r="I370" s="238"/>
      <c r="J370" s="235"/>
      <c r="K370" s="235"/>
      <c r="L370" s="239"/>
      <c r="M370" s="240"/>
      <c r="N370" s="241"/>
      <c r="O370" s="241"/>
      <c r="P370" s="241"/>
      <c r="Q370" s="241"/>
      <c r="R370" s="241"/>
      <c r="S370" s="241"/>
      <c r="T370" s="24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3" t="s">
        <v>145</v>
      </c>
      <c r="AU370" s="243" t="s">
        <v>81</v>
      </c>
      <c r="AV370" s="14" t="s">
        <v>79</v>
      </c>
      <c r="AW370" s="14" t="s">
        <v>36</v>
      </c>
      <c r="AX370" s="14" t="s">
        <v>74</v>
      </c>
      <c r="AY370" s="243" t="s">
        <v>131</v>
      </c>
    </row>
    <row r="371" s="13" customFormat="1">
      <c r="A371" s="13"/>
      <c r="B371" s="223"/>
      <c r="C371" s="224"/>
      <c r="D371" s="216" t="s">
        <v>145</v>
      </c>
      <c r="E371" s="225" t="s">
        <v>21</v>
      </c>
      <c r="F371" s="226" t="s">
        <v>432</v>
      </c>
      <c r="G371" s="224"/>
      <c r="H371" s="227">
        <v>150</v>
      </c>
      <c r="I371" s="228"/>
      <c r="J371" s="224"/>
      <c r="K371" s="224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145</v>
      </c>
      <c r="AU371" s="233" t="s">
        <v>81</v>
      </c>
      <c r="AV371" s="13" t="s">
        <v>81</v>
      </c>
      <c r="AW371" s="13" t="s">
        <v>36</v>
      </c>
      <c r="AX371" s="13" t="s">
        <v>79</v>
      </c>
      <c r="AY371" s="233" t="s">
        <v>131</v>
      </c>
    </row>
    <row r="372" s="2" customFormat="1" ht="16.5" customHeight="1">
      <c r="A372" s="42"/>
      <c r="B372" s="43"/>
      <c r="C372" s="203" t="s">
        <v>433</v>
      </c>
      <c r="D372" s="203" t="s">
        <v>134</v>
      </c>
      <c r="E372" s="204" t="s">
        <v>434</v>
      </c>
      <c r="F372" s="205" t="s">
        <v>435</v>
      </c>
      <c r="G372" s="206" t="s">
        <v>137</v>
      </c>
      <c r="H372" s="207">
        <v>1</v>
      </c>
      <c r="I372" s="208"/>
      <c r="J372" s="209">
        <f>ROUND(I372*H372,2)</f>
        <v>0</v>
      </c>
      <c r="K372" s="205" t="s">
        <v>21</v>
      </c>
      <c r="L372" s="48"/>
      <c r="M372" s="210" t="s">
        <v>21</v>
      </c>
      <c r="N372" s="211" t="s">
        <v>45</v>
      </c>
      <c r="O372" s="88"/>
      <c r="P372" s="212">
        <f>O372*H372</f>
        <v>0</v>
      </c>
      <c r="Q372" s="212">
        <v>0.015469999999999999</v>
      </c>
      <c r="R372" s="212">
        <f>Q372*H372</f>
        <v>0.015469999999999999</v>
      </c>
      <c r="S372" s="212">
        <v>0</v>
      </c>
      <c r="T372" s="213">
        <f>S372*H372</f>
        <v>0</v>
      </c>
      <c r="U372" s="42"/>
      <c r="V372" s="42"/>
      <c r="W372" s="42"/>
      <c r="X372" s="42"/>
      <c r="Y372" s="42"/>
      <c r="Z372" s="42"/>
      <c r="AA372" s="42"/>
      <c r="AB372" s="42"/>
      <c r="AC372" s="42"/>
      <c r="AD372" s="42"/>
      <c r="AE372" s="42"/>
      <c r="AR372" s="214" t="s">
        <v>139</v>
      </c>
      <c r="AT372" s="214" t="s">
        <v>134</v>
      </c>
      <c r="AU372" s="214" t="s">
        <v>81</v>
      </c>
      <c r="AY372" s="20" t="s">
        <v>131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20" t="s">
        <v>79</v>
      </c>
      <c r="BK372" s="215">
        <f>ROUND(I372*H372,2)</f>
        <v>0</v>
      </c>
      <c r="BL372" s="20" t="s">
        <v>139</v>
      </c>
      <c r="BM372" s="214" t="s">
        <v>436</v>
      </c>
    </row>
    <row r="373" s="2" customFormat="1">
      <c r="A373" s="42"/>
      <c r="B373" s="43"/>
      <c r="C373" s="44"/>
      <c r="D373" s="216" t="s">
        <v>141</v>
      </c>
      <c r="E373" s="44"/>
      <c r="F373" s="217" t="s">
        <v>437</v>
      </c>
      <c r="G373" s="44"/>
      <c r="H373" s="44"/>
      <c r="I373" s="218"/>
      <c r="J373" s="44"/>
      <c r="K373" s="44"/>
      <c r="L373" s="48"/>
      <c r="M373" s="219"/>
      <c r="N373" s="220"/>
      <c r="O373" s="88"/>
      <c r="P373" s="88"/>
      <c r="Q373" s="88"/>
      <c r="R373" s="88"/>
      <c r="S373" s="88"/>
      <c r="T373" s="89"/>
      <c r="U373" s="42"/>
      <c r="V373" s="42"/>
      <c r="W373" s="42"/>
      <c r="X373" s="42"/>
      <c r="Y373" s="42"/>
      <c r="Z373" s="42"/>
      <c r="AA373" s="42"/>
      <c r="AB373" s="42"/>
      <c r="AC373" s="42"/>
      <c r="AD373" s="42"/>
      <c r="AE373" s="42"/>
      <c r="AT373" s="20" t="s">
        <v>141</v>
      </c>
      <c r="AU373" s="20" t="s">
        <v>81</v>
      </c>
    </row>
    <row r="374" s="13" customFormat="1">
      <c r="A374" s="13"/>
      <c r="B374" s="223"/>
      <c r="C374" s="224"/>
      <c r="D374" s="216" t="s">
        <v>145</v>
      </c>
      <c r="E374" s="225" t="s">
        <v>21</v>
      </c>
      <c r="F374" s="226" t="s">
        <v>438</v>
      </c>
      <c r="G374" s="224"/>
      <c r="H374" s="227">
        <v>1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3" t="s">
        <v>145</v>
      </c>
      <c r="AU374" s="233" t="s">
        <v>81</v>
      </c>
      <c r="AV374" s="13" t="s">
        <v>81</v>
      </c>
      <c r="AW374" s="13" t="s">
        <v>36</v>
      </c>
      <c r="AX374" s="13" t="s">
        <v>79</v>
      </c>
      <c r="AY374" s="233" t="s">
        <v>131</v>
      </c>
    </row>
    <row r="375" s="2" customFormat="1" ht="16.5" customHeight="1">
      <c r="A375" s="42"/>
      <c r="B375" s="43"/>
      <c r="C375" s="266" t="s">
        <v>439</v>
      </c>
      <c r="D375" s="266" t="s">
        <v>327</v>
      </c>
      <c r="E375" s="267" t="s">
        <v>440</v>
      </c>
      <c r="F375" s="268" t="s">
        <v>441</v>
      </c>
      <c r="G375" s="269" t="s">
        <v>137</v>
      </c>
      <c r="H375" s="270">
        <v>1</v>
      </c>
      <c r="I375" s="271"/>
      <c r="J375" s="272">
        <f>ROUND(I375*H375,2)</f>
        <v>0</v>
      </c>
      <c r="K375" s="268" t="s">
        <v>21</v>
      </c>
      <c r="L375" s="273"/>
      <c r="M375" s="274" t="s">
        <v>21</v>
      </c>
      <c r="N375" s="275" t="s">
        <v>45</v>
      </c>
      <c r="O375" s="88"/>
      <c r="P375" s="212">
        <f>O375*H375</f>
        <v>0</v>
      </c>
      <c r="Q375" s="212">
        <v>0.0010200000000000001</v>
      </c>
      <c r="R375" s="212">
        <f>Q375*H375</f>
        <v>0.0010200000000000001</v>
      </c>
      <c r="S375" s="212">
        <v>0</v>
      </c>
      <c r="T375" s="213">
        <f>S375*H375</f>
        <v>0</v>
      </c>
      <c r="U375" s="42"/>
      <c r="V375" s="42"/>
      <c r="W375" s="42"/>
      <c r="X375" s="42"/>
      <c r="Y375" s="42"/>
      <c r="Z375" s="42"/>
      <c r="AA375" s="42"/>
      <c r="AB375" s="42"/>
      <c r="AC375" s="42"/>
      <c r="AD375" s="42"/>
      <c r="AE375" s="42"/>
      <c r="AR375" s="214" t="s">
        <v>193</v>
      </c>
      <c r="AT375" s="214" t="s">
        <v>327</v>
      </c>
      <c r="AU375" s="214" t="s">
        <v>81</v>
      </c>
      <c r="AY375" s="20" t="s">
        <v>131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20" t="s">
        <v>79</v>
      </c>
      <c r="BK375" s="215">
        <f>ROUND(I375*H375,2)</f>
        <v>0</v>
      </c>
      <c r="BL375" s="20" t="s">
        <v>139</v>
      </c>
      <c r="BM375" s="214" t="s">
        <v>442</v>
      </c>
    </row>
    <row r="376" s="2" customFormat="1">
      <c r="A376" s="42"/>
      <c r="B376" s="43"/>
      <c r="C376" s="44"/>
      <c r="D376" s="216" t="s">
        <v>141</v>
      </c>
      <c r="E376" s="44"/>
      <c r="F376" s="217" t="s">
        <v>441</v>
      </c>
      <c r="G376" s="44"/>
      <c r="H376" s="44"/>
      <c r="I376" s="218"/>
      <c r="J376" s="44"/>
      <c r="K376" s="44"/>
      <c r="L376" s="48"/>
      <c r="M376" s="219"/>
      <c r="N376" s="220"/>
      <c r="O376" s="88"/>
      <c r="P376" s="88"/>
      <c r="Q376" s="88"/>
      <c r="R376" s="88"/>
      <c r="S376" s="88"/>
      <c r="T376" s="89"/>
      <c r="U376" s="42"/>
      <c r="V376" s="42"/>
      <c r="W376" s="42"/>
      <c r="X376" s="42"/>
      <c r="Y376" s="42"/>
      <c r="Z376" s="42"/>
      <c r="AA376" s="42"/>
      <c r="AB376" s="42"/>
      <c r="AC376" s="42"/>
      <c r="AD376" s="42"/>
      <c r="AE376" s="42"/>
      <c r="AT376" s="20" t="s">
        <v>141</v>
      </c>
      <c r="AU376" s="20" t="s">
        <v>81</v>
      </c>
    </row>
    <row r="377" s="2" customFormat="1" ht="16.5" customHeight="1">
      <c r="A377" s="42"/>
      <c r="B377" s="43"/>
      <c r="C377" s="203" t="s">
        <v>443</v>
      </c>
      <c r="D377" s="203" t="s">
        <v>134</v>
      </c>
      <c r="E377" s="204" t="s">
        <v>444</v>
      </c>
      <c r="F377" s="205" t="s">
        <v>445</v>
      </c>
      <c r="G377" s="206" t="s">
        <v>137</v>
      </c>
      <c r="H377" s="207">
        <v>1</v>
      </c>
      <c r="I377" s="208"/>
      <c r="J377" s="209">
        <f>ROUND(I377*H377,2)</f>
        <v>0</v>
      </c>
      <c r="K377" s="205" t="s">
        <v>138</v>
      </c>
      <c r="L377" s="48"/>
      <c r="M377" s="210" t="s">
        <v>21</v>
      </c>
      <c r="N377" s="211" t="s">
        <v>45</v>
      </c>
      <c r="O377" s="88"/>
      <c r="P377" s="212">
        <f>O377*H377</f>
        <v>0</v>
      </c>
      <c r="Q377" s="212">
        <v>0.00011</v>
      </c>
      <c r="R377" s="212">
        <f>Q377*H377</f>
        <v>0.00011</v>
      </c>
      <c r="S377" s="212">
        <v>0</v>
      </c>
      <c r="T377" s="213">
        <f>S377*H377</f>
        <v>0</v>
      </c>
      <c r="U377" s="42"/>
      <c r="V377" s="42"/>
      <c r="W377" s="42"/>
      <c r="X377" s="42"/>
      <c r="Y377" s="42"/>
      <c r="Z377" s="42"/>
      <c r="AA377" s="42"/>
      <c r="AB377" s="42"/>
      <c r="AC377" s="42"/>
      <c r="AD377" s="42"/>
      <c r="AE377" s="42"/>
      <c r="AR377" s="214" t="s">
        <v>139</v>
      </c>
      <c r="AT377" s="214" t="s">
        <v>134</v>
      </c>
      <c r="AU377" s="214" t="s">
        <v>81</v>
      </c>
      <c r="AY377" s="20" t="s">
        <v>131</v>
      </c>
      <c r="BE377" s="215">
        <f>IF(N377="základní",J377,0)</f>
        <v>0</v>
      </c>
      <c r="BF377" s="215">
        <f>IF(N377="snížená",J377,0)</f>
        <v>0</v>
      </c>
      <c r="BG377" s="215">
        <f>IF(N377="zákl. přenesená",J377,0)</f>
        <v>0</v>
      </c>
      <c r="BH377" s="215">
        <f>IF(N377="sníž. přenesená",J377,0)</f>
        <v>0</v>
      </c>
      <c r="BI377" s="215">
        <f>IF(N377="nulová",J377,0)</f>
        <v>0</v>
      </c>
      <c r="BJ377" s="20" t="s">
        <v>79</v>
      </c>
      <c r="BK377" s="215">
        <f>ROUND(I377*H377,2)</f>
        <v>0</v>
      </c>
      <c r="BL377" s="20" t="s">
        <v>139</v>
      </c>
      <c r="BM377" s="214" t="s">
        <v>446</v>
      </c>
    </row>
    <row r="378" s="2" customFormat="1">
      <c r="A378" s="42"/>
      <c r="B378" s="43"/>
      <c r="C378" s="44"/>
      <c r="D378" s="216" t="s">
        <v>141</v>
      </c>
      <c r="E378" s="44"/>
      <c r="F378" s="217" t="s">
        <v>447</v>
      </c>
      <c r="G378" s="44"/>
      <c r="H378" s="44"/>
      <c r="I378" s="218"/>
      <c r="J378" s="44"/>
      <c r="K378" s="44"/>
      <c r="L378" s="48"/>
      <c r="M378" s="219"/>
      <c r="N378" s="220"/>
      <c r="O378" s="88"/>
      <c r="P378" s="88"/>
      <c r="Q378" s="88"/>
      <c r="R378" s="88"/>
      <c r="S378" s="88"/>
      <c r="T378" s="89"/>
      <c r="U378" s="42"/>
      <c r="V378" s="42"/>
      <c r="W378" s="42"/>
      <c r="X378" s="42"/>
      <c r="Y378" s="42"/>
      <c r="Z378" s="42"/>
      <c r="AA378" s="42"/>
      <c r="AB378" s="42"/>
      <c r="AC378" s="42"/>
      <c r="AD378" s="42"/>
      <c r="AE378" s="42"/>
      <c r="AT378" s="20" t="s">
        <v>141</v>
      </c>
      <c r="AU378" s="20" t="s">
        <v>81</v>
      </c>
    </row>
    <row r="379" s="2" customFormat="1">
      <c r="A379" s="42"/>
      <c r="B379" s="43"/>
      <c r="C379" s="44"/>
      <c r="D379" s="221" t="s">
        <v>143</v>
      </c>
      <c r="E379" s="44"/>
      <c r="F379" s="222" t="s">
        <v>448</v>
      </c>
      <c r="G379" s="44"/>
      <c r="H379" s="44"/>
      <c r="I379" s="218"/>
      <c r="J379" s="44"/>
      <c r="K379" s="44"/>
      <c r="L379" s="48"/>
      <c r="M379" s="219"/>
      <c r="N379" s="220"/>
      <c r="O379" s="88"/>
      <c r="P379" s="88"/>
      <c r="Q379" s="88"/>
      <c r="R379" s="88"/>
      <c r="S379" s="88"/>
      <c r="T379" s="89"/>
      <c r="U379" s="42"/>
      <c r="V379" s="42"/>
      <c r="W379" s="42"/>
      <c r="X379" s="42"/>
      <c r="Y379" s="42"/>
      <c r="Z379" s="42"/>
      <c r="AA379" s="42"/>
      <c r="AB379" s="42"/>
      <c r="AC379" s="42"/>
      <c r="AD379" s="42"/>
      <c r="AE379" s="42"/>
      <c r="AT379" s="20" t="s">
        <v>143</v>
      </c>
      <c r="AU379" s="20" t="s">
        <v>81</v>
      </c>
    </row>
    <row r="380" s="13" customFormat="1">
      <c r="A380" s="13"/>
      <c r="B380" s="223"/>
      <c r="C380" s="224"/>
      <c r="D380" s="216" t="s">
        <v>145</v>
      </c>
      <c r="E380" s="225" t="s">
        <v>21</v>
      </c>
      <c r="F380" s="226" t="s">
        <v>449</v>
      </c>
      <c r="G380" s="224"/>
      <c r="H380" s="227">
        <v>1</v>
      </c>
      <c r="I380" s="228"/>
      <c r="J380" s="224"/>
      <c r="K380" s="224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145</v>
      </c>
      <c r="AU380" s="233" t="s">
        <v>81</v>
      </c>
      <c r="AV380" s="13" t="s">
        <v>81</v>
      </c>
      <c r="AW380" s="13" t="s">
        <v>36</v>
      </c>
      <c r="AX380" s="13" t="s">
        <v>79</v>
      </c>
      <c r="AY380" s="233" t="s">
        <v>131</v>
      </c>
    </row>
    <row r="381" s="2" customFormat="1" ht="16.5" customHeight="1">
      <c r="A381" s="42"/>
      <c r="B381" s="43"/>
      <c r="C381" s="203" t="s">
        <v>450</v>
      </c>
      <c r="D381" s="203" t="s">
        <v>134</v>
      </c>
      <c r="E381" s="204" t="s">
        <v>451</v>
      </c>
      <c r="F381" s="205" t="s">
        <v>452</v>
      </c>
      <c r="G381" s="206" t="s">
        <v>137</v>
      </c>
      <c r="H381" s="207">
        <v>1</v>
      </c>
      <c r="I381" s="208"/>
      <c r="J381" s="209">
        <f>ROUND(I381*H381,2)</f>
        <v>0</v>
      </c>
      <c r="K381" s="205" t="s">
        <v>21</v>
      </c>
      <c r="L381" s="48"/>
      <c r="M381" s="210" t="s">
        <v>21</v>
      </c>
      <c r="N381" s="211" t="s">
        <v>45</v>
      </c>
      <c r="O381" s="88"/>
      <c r="P381" s="212">
        <f>O381*H381</f>
        <v>0</v>
      </c>
      <c r="Q381" s="212">
        <v>0</v>
      </c>
      <c r="R381" s="212">
        <f>Q381*H381</f>
        <v>0</v>
      </c>
      <c r="S381" s="212">
        <v>0</v>
      </c>
      <c r="T381" s="213">
        <f>S381*H381</f>
        <v>0</v>
      </c>
      <c r="U381" s="42"/>
      <c r="V381" s="42"/>
      <c r="W381" s="42"/>
      <c r="X381" s="42"/>
      <c r="Y381" s="42"/>
      <c r="Z381" s="42"/>
      <c r="AA381" s="42"/>
      <c r="AB381" s="42"/>
      <c r="AC381" s="42"/>
      <c r="AD381" s="42"/>
      <c r="AE381" s="42"/>
      <c r="AR381" s="214" t="s">
        <v>139</v>
      </c>
      <c r="AT381" s="214" t="s">
        <v>134</v>
      </c>
      <c r="AU381" s="214" t="s">
        <v>81</v>
      </c>
      <c r="AY381" s="20" t="s">
        <v>131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20" t="s">
        <v>79</v>
      </c>
      <c r="BK381" s="215">
        <f>ROUND(I381*H381,2)</f>
        <v>0</v>
      </c>
      <c r="BL381" s="20" t="s">
        <v>139</v>
      </c>
      <c r="BM381" s="214" t="s">
        <v>453</v>
      </c>
    </row>
    <row r="382" s="2" customFormat="1">
      <c r="A382" s="42"/>
      <c r="B382" s="43"/>
      <c r="C382" s="44"/>
      <c r="D382" s="216" t="s">
        <v>141</v>
      </c>
      <c r="E382" s="44"/>
      <c r="F382" s="217" t="s">
        <v>452</v>
      </c>
      <c r="G382" s="44"/>
      <c r="H382" s="44"/>
      <c r="I382" s="218"/>
      <c r="J382" s="44"/>
      <c r="K382" s="44"/>
      <c r="L382" s="48"/>
      <c r="M382" s="219"/>
      <c r="N382" s="220"/>
      <c r="O382" s="88"/>
      <c r="P382" s="88"/>
      <c r="Q382" s="88"/>
      <c r="R382" s="88"/>
      <c r="S382" s="88"/>
      <c r="T382" s="89"/>
      <c r="U382" s="42"/>
      <c r="V382" s="42"/>
      <c r="W382" s="42"/>
      <c r="X382" s="42"/>
      <c r="Y382" s="42"/>
      <c r="Z382" s="42"/>
      <c r="AA382" s="42"/>
      <c r="AB382" s="42"/>
      <c r="AC382" s="42"/>
      <c r="AD382" s="42"/>
      <c r="AE382" s="42"/>
      <c r="AT382" s="20" t="s">
        <v>141</v>
      </c>
      <c r="AU382" s="20" t="s">
        <v>81</v>
      </c>
    </row>
    <row r="383" s="2" customFormat="1">
      <c r="A383" s="42"/>
      <c r="B383" s="43"/>
      <c r="C383" s="44"/>
      <c r="D383" s="216" t="s">
        <v>454</v>
      </c>
      <c r="E383" s="44"/>
      <c r="F383" s="276" t="s">
        <v>455</v>
      </c>
      <c r="G383" s="44"/>
      <c r="H383" s="44"/>
      <c r="I383" s="218"/>
      <c r="J383" s="44"/>
      <c r="K383" s="44"/>
      <c r="L383" s="48"/>
      <c r="M383" s="219"/>
      <c r="N383" s="220"/>
      <c r="O383" s="88"/>
      <c r="P383" s="88"/>
      <c r="Q383" s="88"/>
      <c r="R383" s="88"/>
      <c r="S383" s="88"/>
      <c r="T383" s="89"/>
      <c r="U383" s="42"/>
      <c r="V383" s="42"/>
      <c r="W383" s="42"/>
      <c r="X383" s="42"/>
      <c r="Y383" s="42"/>
      <c r="Z383" s="42"/>
      <c r="AA383" s="42"/>
      <c r="AB383" s="42"/>
      <c r="AC383" s="42"/>
      <c r="AD383" s="42"/>
      <c r="AE383" s="42"/>
      <c r="AT383" s="20" t="s">
        <v>454</v>
      </c>
      <c r="AU383" s="20" t="s">
        <v>81</v>
      </c>
    </row>
    <row r="384" s="13" customFormat="1">
      <c r="A384" s="13"/>
      <c r="B384" s="223"/>
      <c r="C384" s="224"/>
      <c r="D384" s="216" t="s">
        <v>145</v>
      </c>
      <c r="E384" s="225" t="s">
        <v>21</v>
      </c>
      <c r="F384" s="226" t="s">
        <v>449</v>
      </c>
      <c r="G384" s="224"/>
      <c r="H384" s="227">
        <v>1</v>
      </c>
      <c r="I384" s="228"/>
      <c r="J384" s="224"/>
      <c r="K384" s="224"/>
      <c r="L384" s="229"/>
      <c r="M384" s="230"/>
      <c r="N384" s="231"/>
      <c r="O384" s="231"/>
      <c r="P384" s="231"/>
      <c r="Q384" s="231"/>
      <c r="R384" s="231"/>
      <c r="S384" s="231"/>
      <c r="T384" s="23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3" t="s">
        <v>145</v>
      </c>
      <c r="AU384" s="233" t="s">
        <v>81</v>
      </c>
      <c r="AV384" s="13" t="s">
        <v>81</v>
      </c>
      <c r="AW384" s="13" t="s">
        <v>36</v>
      </c>
      <c r="AX384" s="13" t="s">
        <v>79</v>
      </c>
      <c r="AY384" s="233" t="s">
        <v>131</v>
      </c>
    </row>
    <row r="385" s="2" customFormat="1" ht="16.5" customHeight="1">
      <c r="A385" s="42"/>
      <c r="B385" s="43"/>
      <c r="C385" s="203" t="s">
        <v>456</v>
      </c>
      <c r="D385" s="203" t="s">
        <v>134</v>
      </c>
      <c r="E385" s="204" t="s">
        <v>457</v>
      </c>
      <c r="F385" s="205" t="s">
        <v>458</v>
      </c>
      <c r="G385" s="206" t="s">
        <v>137</v>
      </c>
      <c r="H385" s="207">
        <v>1</v>
      </c>
      <c r="I385" s="208"/>
      <c r="J385" s="209">
        <f>ROUND(I385*H385,2)</f>
        <v>0</v>
      </c>
      <c r="K385" s="205" t="s">
        <v>21</v>
      </c>
      <c r="L385" s="48"/>
      <c r="M385" s="210" t="s">
        <v>21</v>
      </c>
      <c r="N385" s="211" t="s">
        <v>45</v>
      </c>
      <c r="O385" s="88"/>
      <c r="P385" s="212">
        <f>O385*H385</f>
        <v>0</v>
      </c>
      <c r="Q385" s="212">
        <v>0</v>
      </c>
      <c r="R385" s="212">
        <f>Q385*H385</f>
        <v>0</v>
      </c>
      <c r="S385" s="212">
        <v>0</v>
      </c>
      <c r="T385" s="213">
        <f>S385*H385</f>
        <v>0</v>
      </c>
      <c r="U385" s="42"/>
      <c r="V385" s="42"/>
      <c r="W385" s="42"/>
      <c r="X385" s="42"/>
      <c r="Y385" s="42"/>
      <c r="Z385" s="42"/>
      <c r="AA385" s="42"/>
      <c r="AB385" s="42"/>
      <c r="AC385" s="42"/>
      <c r="AD385" s="42"/>
      <c r="AE385" s="42"/>
      <c r="AR385" s="214" t="s">
        <v>139</v>
      </c>
      <c r="AT385" s="214" t="s">
        <v>134</v>
      </c>
      <c r="AU385" s="214" t="s">
        <v>81</v>
      </c>
      <c r="AY385" s="20" t="s">
        <v>131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20" t="s">
        <v>79</v>
      </c>
      <c r="BK385" s="215">
        <f>ROUND(I385*H385,2)</f>
        <v>0</v>
      </c>
      <c r="BL385" s="20" t="s">
        <v>139</v>
      </c>
      <c r="BM385" s="214" t="s">
        <v>459</v>
      </c>
    </row>
    <row r="386" s="2" customFormat="1">
      <c r="A386" s="42"/>
      <c r="B386" s="43"/>
      <c r="C386" s="44"/>
      <c r="D386" s="216" t="s">
        <v>141</v>
      </c>
      <c r="E386" s="44"/>
      <c r="F386" s="217" t="s">
        <v>458</v>
      </c>
      <c r="G386" s="44"/>
      <c r="H386" s="44"/>
      <c r="I386" s="218"/>
      <c r="J386" s="44"/>
      <c r="K386" s="44"/>
      <c r="L386" s="48"/>
      <c r="M386" s="219"/>
      <c r="N386" s="220"/>
      <c r="O386" s="88"/>
      <c r="P386" s="88"/>
      <c r="Q386" s="88"/>
      <c r="R386" s="88"/>
      <c r="S386" s="88"/>
      <c r="T386" s="89"/>
      <c r="U386" s="42"/>
      <c r="V386" s="42"/>
      <c r="W386" s="42"/>
      <c r="X386" s="42"/>
      <c r="Y386" s="42"/>
      <c r="Z386" s="42"/>
      <c r="AA386" s="42"/>
      <c r="AB386" s="42"/>
      <c r="AC386" s="42"/>
      <c r="AD386" s="42"/>
      <c r="AE386" s="42"/>
      <c r="AT386" s="20" t="s">
        <v>141</v>
      </c>
      <c r="AU386" s="20" t="s">
        <v>81</v>
      </c>
    </row>
    <row r="387" s="2" customFormat="1">
      <c r="A387" s="42"/>
      <c r="B387" s="43"/>
      <c r="C387" s="44"/>
      <c r="D387" s="216" t="s">
        <v>454</v>
      </c>
      <c r="E387" s="44"/>
      <c r="F387" s="276" t="s">
        <v>460</v>
      </c>
      <c r="G387" s="44"/>
      <c r="H387" s="44"/>
      <c r="I387" s="218"/>
      <c r="J387" s="44"/>
      <c r="K387" s="44"/>
      <c r="L387" s="48"/>
      <c r="M387" s="219"/>
      <c r="N387" s="220"/>
      <c r="O387" s="88"/>
      <c r="P387" s="88"/>
      <c r="Q387" s="88"/>
      <c r="R387" s="88"/>
      <c r="S387" s="88"/>
      <c r="T387" s="89"/>
      <c r="U387" s="42"/>
      <c r="V387" s="42"/>
      <c r="W387" s="42"/>
      <c r="X387" s="42"/>
      <c r="Y387" s="42"/>
      <c r="Z387" s="42"/>
      <c r="AA387" s="42"/>
      <c r="AB387" s="42"/>
      <c r="AC387" s="42"/>
      <c r="AD387" s="42"/>
      <c r="AE387" s="42"/>
      <c r="AT387" s="20" t="s">
        <v>454</v>
      </c>
      <c r="AU387" s="20" t="s">
        <v>81</v>
      </c>
    </row>
    <row r="388" s="13" customFormat="1">
      <c r="A388" s="13"/>
      <c r="B388" s="223"/>
      <c r="C388" s="224"/>
      <c r="D388" s="216" t="s">
        <v>145</v>
      </c>
      <c r="E388" s="225" t="s">
        <v>21</v>
      </c>
      <c r="F388" s="226" t="s">
        <v>449</v>
      </c>
      <c r="G388" s="224"/>
      <c r="H388" s="227">
        <v>1</v>
      </c>
      <c r="I388" s="228"/>
      <c r="J388" s="224"/>
      <c r="K388" s="224"/>
      <c r="L388" s="229"/>
      <c r="M388" s="230"/>
      <c r="N388" s="231"/>
      <c r="O388" s="231"/>
      <c r="P388" s="231"/>
      <c r="Q388" s="231"/>
      <c r="R388" s="231"/>
      <c r="S388" s="231"/>
      <c r="T388" s="23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3" t="s">
        <v>145</v>
      </c>
      <c r="AU388" s="233" t="s">
        <v>81</v>
      </c>
      <c r="AV388" s="13" t="s">
        <v>81</v>
      </c>
      <c r="AW388" s="13" t="s">
        <v>36</v>
      </c>
      <c r="AX388" s="13" t="s">
        <v>79</v>
      </c>
      <c r="AY388" s="233" t="s">
        <v>131</v>
      </c>
    </row>
    <row r="389" s="2" customFormat="1" ht="24.15" customHeight="1">
      <c r="A389" s="42"/>
      <c r="B389" s="43"/>
      <c r="C389" s="203" t="s">
        <v>461</v>
      </c>
      <c r="D389" s="203" t="s">
        <v>134</v>
      </c>
      <c r="E389" s="204" t="s">
        <v>462</v>
      </c>
      <c r="F389" s="205" t="s">
        <v>463</v>
      </c>
      <c r="G389" s="206" t="s">
        <v>179</v>
      </c>
      <c r="H389" s="207">
        <v>20.629000000000001</v>
      </c>
      <c r="I389" s="208"/>
      <c r="J389" s="209">
        <f>ROUND(I389*H389,2)</f>
        <v>0</v>
      </c>
      <c r="K389" s="205" t="s">
        <v>138</v>
      </c>
      <c r="L389" s="48"/>
      <c r="M389" s="210" t="s">
        <v>21</v>
      </c>
      <c r="N389" s="211" t="s">
        <v>45</v>
      </c>
      <c r="O389" s="88"/>
      <c r="P389" s="212">
        <f>O389*H389</f>
        <v>0</v>
      </c>
      <c r="Q389" s="212">
        <v>0</v>
      </c>
      <c r="R389" s="212">
        <f>Q389*H389</f>
        <v>0</v>
      </c>
      <c r="S389" s="212">
        <v>0.308</v>
      </c>
      <c r="T389" s="213">
        <f>S389*H389</f>
        <v>6.3537319999999999</v>
      </c>
      <c r="U389" s="42"/>
      <c r="V389" s="42"/>
      <c r="W389" s="42"/>
      <c r="X389" s="42"/>
      <c r="Y389" s="42"/>
      <c r="Z389" s="42"/>
      <c r="AA389" s="42"/>
      <c r="AB389" s="42"/>
      <c r="AC389" s="42"/>
      <c r="AD389" s="42"/>
      <c r="AE389" s="42"/>
      <c r="AR389" s="214" t="s">
        <v>139</v>
      </c>
      <c r="AT389" s="214" t="s">
        <v>134</v>
      </c>
      <c r="AU389" s="214" t="s">
        <v>81</v>
      </c>
      <c r="AY389" s="20" t="s">
        <v>131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20" t="s">
        <v>79</v>
      </c>
      <c r="BK389" s="215">
        <f>ROUND(I389*H389,2)</f>
        <v>0</v>
      </c>
      <c r="BL389" s="20" t="s">
        <v>139</v>
      </c>
      <c r="BM389" s="214" t="s">
        <v>464</v>
      </c>
    </row>
    <row r="390" s="2" customFormat="1">
      <c r="A390" s="42"/>
      <c r="B390" s="43"/>
      <c r="C390" s="44"/>
      <c r="D390" s="216" t="s">
        <v>141</v>
      </c>
      <c r="E390" s="44"/>
      <c r="F390" s="217" t="s">
        <v>465</v>
      </c>
      <c r="G390" s="44"/>
      <c r="H390" s="44"/>
      <c r="I390" s="218"/>
      <c r="J390" s="44"/>
      <c r="K390" s="44"/>
      <c r="L390" s="48"/>
      <c r="M390" s="219"/>
      <c r="N390" s="220"/>
      <c r="O390" s="88"/>
      <c r="P390" s="88"/>
      <c r="Q390" s="88"/>
      <c r="R390" s="88"/>
      <c r="S390" s="88"/>
      <c r="T390" s="89"/>
      <c r="U390" s="42"/>
      <c r="V390" s="42"/>
      <c r="W390" s="42"/>
      <c r="X390" s="42"/>
      <c r="Y390" s="42"/>
      <c r="Z390" s="42"/>
      <c r="AA390" s="42"/>
      <c r="AB390" s="42"/>
      <c r="AC390" s="42"/>
      <c r="AD390" s="42"/>
      <c r="AE390" s="42"/>
      <c r="AT390" s="20" t="s">
        <v>141</v>
      </c>
      <c r="AU390" s="20" t="s">
        <v>81</v>
      </c>
    </row>
    <row r="391" s="2" customFormat="1">
      <c r="A391" s="42"/>
      <c r="B391" s="43"/>
      <c r="C391" s="44"/>
      <c r="D391" s="221" t="s">
        <v>143</v>
      </c>
      <c r="E391" s="44"/>
      <c r="F391" s="222" t="s">
        <v>466</v>
      </c>
      <c r="G391" s="44"/>
      <c r="H391" s="44"/>
      <c r="I391" s="218"/>
      <c r="J391" s="44"/>
      <c r="K391" s="44"/>
      <c r="L391" s="48"/>
      <c r="M391" s="219"/>
      <c r="N391" s="220"/>
      <c r="O391" s="88"/>
      <c r="P391" s="88"/>
      <c r="Q391" s="88"/>
      <c r="R391" s="88"/>
      <c r="S391" s="88"/>
      <c r="T391" s="89"/>
      <c r="U391" s="42"/>
      <c r="V391" s="42"/>
      <c r="W391" s="42"/>
      <c r="X391" s="42"/>
      <c r="Y391" s="42"/>
      <c r="Z391" s="42"/>
      <c r="AA391" s="42"/>
      <c r="AB391" s="42"/>
      <c r="AC391" s="42"/>
      <c r="AD391" s="42"/>
      <c r="AE391" s="42"/>
      <c r="AT391" s="20" t="s">
        <v>143</v>
      </c>
      <c r="AU391" s="20" t="s">
        <v>81</v>
      </c>
    </row>
    <row r="392" s="13" customFormat="1">
      <c r="A392" s="13"/>
      <c r="B392" s="223"/>
      <c r="C392" s="224"/>
      <c r="D392" s="216" t="s">
        <v>145</v>
      </c>
      <c r="E392" s="225" t="s">
        <v>21</v>
      </c>
      <c r="F392" s="226" t="s">
        <v>467</v>
      </c>
      <c r="G392" s="224"/>
      <c r="H392" s="227">
        <v>6.8380000000000001</v>
      </c>
      <c r="I392" s="228"/>
      <c r="J392" s="224"/>
      <c r="K392" s="224"/>
      <c r="L392" s="229"/>
      <c r="M392" s="230"/>
      <c r="N392" s="231"/>
      <c r="O392" s="231"/>
      <c r="P392" s="231"/>
      <c r="Q392" s="231"/>
      <c r="R392" s="231"/>
      <c r="S392" s="231"/>
      <c r="T392" s="23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3" t="s">
        <v>145</v>
      </c>
      <c r="AU392" s="233" t="s">
        <v>81</v>
      </c>
      <c r="AV392" s="13" t="s">
        <v>81</v>
      </c>
      <c r="AW392" s="13" t="s">
        <v>36</v>
      </c>
      <c r="AX392" s="13" t="s">
        <v>74</v>
      </c>
      <c r="AY392" s="233" t="s">
        <v>131</v>
      </c>
    </row>
    <row r="393" s="13" customFormat="1">
      <c r="A393" s="13"/>
      <c r="B393" s="223"/>
      <c r="C393" s="224"/>
      <c r="D393" s="216" t="s">
        <v>145</v>
      </c>
      <c r="E393" s="225" t="s">
        <v>21</v>
      </c>
      <c r="F393" s="226" t="s">
        <v>468</v>
      </c>
      <c r="G393" s="224"/>
      <c r="H393" s="227">
        <v>13.791</v>
      </c>
      <c r="I393" s="228"/>
      <c r="J393" s="224"/>
      <c r="K393" s="224"/>
      <c r="L393" s="229"/>
      <c r="M393" s="230"/>
      <c r="N393" s="231"/>
      <c r="O393" s="231"/>
      <c r="P393" s="231"/>
      <c r="Q393" s="231"/>
      <c r="R393" s="231"/>
      <c r="S393" s="231"/>
      <c r="T393" s="23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3" t="s">
        <v>145</v>
      </c>
      <c r="AU393" s="233" t="s">
        <v>81</v>
      </c>
      <c r="AV393" s="13" t="s">
        <v>81</v>
      </c>
      <c r="AW393" s="13" t="s">
        <v>36</v>
      </c>
      <c r="AX393" s="13" t="s">
        <v>74</v>
      </c>
      <c r="AY393" s="233" t="s">
        <v>131</v>
      </c>
    </row>
    <row r="394" s="15" customFormat="1">
      <c r="A394" s="15"/>
      <c r="B394" s="244"/>
      <c r="C394" s="245"/>
      <c r="D394" s="216" t="s">
        <v>145</v>
      </c>
      <c r="E394" s="246" t="s">
        <v>21</v>
      </c>
      <c r="F394" s="247" t="s">
        <v>166</v>
      </c>
      <c r="G394" s="245"/>
      <c r="H394" s="248">
        <v>20.629000000000001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4" t="s">
        <v>145</v>
      </c>
      <c r="AU394" s="254" t="s">
        <v>81</v>
      </c>
      <c r="AV394" s="15" t="s">
        <v>139</v>
      </c>
      <c r="AW394" s="15" t="s">
        <v>36</v>
      </c>
      <c r="AX394" s="15" t="s">
        <v>79</v>
      </c>
      <c r="AY394" s="254" t="s">
        <v>131</v>
      </c>
    </row>
    <row r="395" s="2" customFormat="1" ht="24.15" customHeight="1">
      <c r="A395" s="42"/>
      <c r="B395" s="43"/>
      <c r="C395" s="203" t="s">
        <v>469</v>
      </c>
      <c r="D395" s="203" t="s">
        <v>134</v>
      </c>
      <c r="E395" s="204" t="s">
        <v>470</v>
      </c>
      <c r="F395" s="205" t="s">
        <v>471</v>
      </c>
      <c r="G395" s="206" t="s">
        <v>179</v>
      </c>
      <c r="H395" s="207">
        <v>5.0270000000000001</v>
      </c>
      <c r="I395" s="208"/>
      <c r="J395" s="209">
        <f>ROUND(I395*H395,2)</f>
        <v>0</v>
      </c>
      <c r="K395" s="205" t="s">
        <v>138</v>
      </c>
      <c r="L395" s="48"/>
      <c r="M395" s="210" t="s">
        <v>21</v>
      </c>
      <c r="N395" s="211" t="s">
        <v>45</v>
      </c>
      <c r="O395" s="88"/>
      <c r="P395" s="212">
        <f>O395*H395</f>
        <v>0</v>
      </c>
      <c r="Q395" s="212">
        <v>0</v>
      </c>
      <c r="R395" s="212">
        <f>Q395*H395</f>
        <v>0</v>
      </c>
      <c r="S395" s="212">
        <v>0.040000000000000001</v>
      </c>
      <c r="T395" s="213">
        <f>S395*H395</f>
        <v>0.20108000000000001</v>
      </c>
      <c r="U395" s="42"/>
      <c r="V395" s="42"/>
      <c r="W395" s="42"/>
      <c r="X395" s="42"/>
      <c r="Y395" s="42"/>
      <c r="Z395" s="42"/>
      <c r="AA395" s="42"/>
      <c r="AB395" s="42"/>
      <c r="AC395" s="42"/>
      <c r="AD395" s="42"/>
      <c r="AE395" s="42"/>
      <c r="AR395" s="214" t="s">
        <v>139</v>
      </c>
      <c r="AT395" s="214" t="s">
        <v>134</v>
      </c>
      <c r="AU395" s="214" t="s">
        <v>81</v>
      </c>
      <c r="AY395" s="20" t="s">
        <v>131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20" t="s">
        <v>79</v>
      </c>
      <c r="BK395" s="215">
        <f>ROUND(I395*H395,2)</f>
        <v>0</v>
      </c>
      <c r="BL395" s="20" t="s">
        <v>139</v>
      </c>
      <c r="BM395" s="214" t="s">
        <v>472</v>
      </c>
    </row>
    <row r="396" s="2" customFormat="1">
      <c r="A396" s="42"/>
      <c r="B396" s="43"/>
      <c r="C396" s="44"/>
      <c r="D396" s="216" t="s">
        <v>141</v>
      </c>
      <c r="E396" s="44"/>
      <c r="F396" s="217" t="s">
        <v>473</v>
      </c>
      <c r="G396" s="44"/>
      <c r="H396" s="44"/>
      <c r="I396" s="218"/>
      <c r="J396" s="44"/>
      <c r="K396" s="44"/>
      <c r="L396" s="48"/>
      <c r="M396" s="219"/>
      <c r="N396" s="220"/>
      <c r="O396" s="88"/>
      <c r="P396" s="88"/>
      <c r="Q396" s="88"/>
      <c r="R396" s="88"/>
      <c r="S396" s="88"/>
      <c r="T396" s="89"/>
      <c r="U396" s="42"/>
      <c r="V396" s="42"/>
      <c r="W396" s="42"/>
      <c r="X396" s="42"/>
      <c r="Y396" s="42"/>
      <c r="Z396" s="42"/>
      <c r="AA396" s="42"/>
      <c r="AB396" s="42"/>
      <c r="AC396" s="42"/>
      <c r="AD396" s="42"/>
      <c r="AE396" s="42"/>
      <c r="AT396" s="20" t="s">
        <v>141</v>
      </c>
      <c r="AU396" s="20" t="s">
        <v>81</v>
      </c>
    </row>
    <row r="397" s="2" customFormat="1">
      <c r="A397" s="42"/>
      <c r="B397" s="43"/>
      <c r="C397" s="44"/>
      <c r="D397" s="221" t="s">
        <v>143</v>
      </c>
      <c r="E397" s="44"/>
      <c r="F397" s="222" t="s">
        <v>474</v>
      </c>
      <c r="G397" s="44"/>
      <c r="H397" s="44"/>
      <c r="I397" s="218"/>
      <c r="J397" s="44"/>
      <c r="K397" s="44"/>
      <c r="L397" s="48"/>
      <c r="M397" s="219"/>
      <c r="N397" s="220"/>
      <c r="O397" s="88"/>
      <c r="P397" s="88"/>
      <c r="Q397" s="88"/>
      <c r="R397" s="88"/>
      <c r="S397" s="88"/>
      <c r="T397" s="89"/>
      <c r="U397" s="42"/>
      <c r="V397" s="42"/>
      <c r="W397" s="42"/>
      <c r="X397" s="42"/>
      <c r="Y397" s="42"/>
      <c r="Z397" s="42"/>
      <c r="AA397" s="42"/>
      <c r="AB397" s="42"/>
      <c r="AC397" s="42"/>
      <c r="AD397" s="42"/>
      <c r="AE397" s="42"/>
      <c r="AT397" s="20" t="s">
        <v>143</v>
      </c>
      <c r="AU397" s="20" t="s">
        <v>81</v>
      </c>
    </row>
    <row r="398" s="13" customFormat="1">
      <c r="A398" s="13"/>
      <c r="B398" s="223"/>
      <c r="C398" s="224"/>
      <c r="D398" s="216" t="s">
        <v>145</v>
      </c>
      <c r="E398" s="225" t="s">
        <v>21</v>
      </c>
      <c r="F398" s="226" t="s">
        <v>475</v>
      </c>
      <c r="G398" s="224"/>
      <c r="H398" s="227">
        <v>5.0270000000000001</v>
      </c>
      <c r="I398" s="228"/>
      <c r="J398" s="224"/>
      <c r="K398" s="224"/>
      <c r="L398" s="229"/>
      <c r="M398" s="230"/>
      <c r="N398" s="231"/>
      <c r="O398" s="231"/>
      <c r="P398" s="231"/>
      <c r="Q398" s="231"/>
      <c r="R398" s="231"/>
      <c r="S398" s="231"/>
      <c r="T398" s="23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3" t="s">
        <v>145</v>
      </c>
      <c r="AU398" s="233" t="s">
        <v>81</v>
      </c>
      <c r="AV398" s="13" t="s">
        <v>81</v>
      </c>
      <c r="AW398" s="13" t="s">
        <v>36</v>
      </c>
      <c r="AX398" s="13" t="s">
        <v>79</v>
      </c>
      <c r="AY398" s="233" t="s">
        <v>131</v>
      </c>
    </row>
    <row r="399" s="2" customFormat="1" ht="24.15" customHeight="1">
      <c r="A399" s="42"/>
      <c r="B399" s="43"/>
      <c r="C399" s="203" t="s">
        <v>476</v>
      </c>
      <c r="D399" s="203" t="s">
        <v>134</v>
      </c>
      <c r="E399" s="204" t="s">
        <v>477</v>
      </c>
      <c r="F399" s="205" t="s">
        <v>478</v>
      </c>
      <c r="G399" s="206" t="s">
        <v>179</v>
      </c>
      <c r="H399" s="207">
        <v>19.445</v>
      </c>
      <c r="I399" s="208"/>
      <c r="J399" s="209">
        <f>ROUND(I399*H399,2)</f>
        <v>0</v>
      </c>
      <c r="K399" s="205" t="s">
        <v>138</v>
      </c>
      <c r="L399" s="48"/>
      <c r="M399" s="210" t="s">
        <v>21</v>
      </c>
      <c r="N399" s="211" t="s">
        <v>45</v>
      </c>
      <c r="O399" s="88"/>
      <c r="P399" s="212">
        <f>O399*H399</f>
        <v>0</v>
      </c>
      <c r="Q399" s="212">
        <v>0</v>
      </c>
      <c r="R399" s="212">
        <f>Q399*H399</f>
        <v>0</v>
      </c>
      <c r="S399" s="212">
        <v>0.050000000000000003</v>
      </c>
      <c r="T399" s="213">
        <f>S399*H399</f>
        <v>0.97225000000000006</v>
      </c>
      <c r="U399" s="42"/>
      <c r="V399" s="42"/>
      <c r="W399" s="42"/>
      <c r="X399" s="42"/>
      <c r="Y399" s="42"/>
      <c r="Z399" s="42"/>
      <c r="AA399" s="42"/>
      <c r="AB399" s="42"/>
      <c r="AC399" s="42"/>
      <c r="AD399" s="42"/>
      <c r="AE399" s="42"/>
      <c r="AR399" s="214" t="s">
        <v>139</v>
      </c>
      <c r="AT399" s="214" t="s">
        <v>134</v>
      </c>
      <c r="AU399" s="214" t="s">
        <v>81</v>
      </c>
      <c r="AY399" s="20" t="s">
        <v>131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20" t="s">
        <v>79</v>
      </c>
      <c r="BK399" s="215">
        <f>ROUND(I399*H399,2)</f>
        <v>0</v>
      </c>
      <c r="BL399" s="20" t="s">
        <v>139</v>
      </c>
      <c r="BM399" s="214" t="s">
        <v>479</v>
      </c>
    </row>
    <row r="400" s="2" customFormat="1">
      <c r="A400" s="42"/>
      <c r="B400" s="43"/>
      <c r="C400" s="44"/>
      <c r="D400" s="216" t="s">
        <v>141</v>
      </c>
      <c r="E400" s="44"/>
      <c r="F400" s="217" t="s">
        <v>480</v>
      </c>
      <c r="G400" s="44"/>
      <c r="H400" s="44"/>
      <c r="I400" s="218"/>
      <c r="J400" s="44"/>
      <c r="K400" s="44"/>
      <c r="L400" s="48"/>
      <c r="M400" s="219"/>
      <c r="N400" s="220"/>
      <c r="O400" s="88"/>
      <c r="P400" s="88"/>
      <c r="Q400" s="88"/>
      <c r="R400" s="88"/>
      <c r="S400" s="88"/>
      <c r="T400" s="89"/>
      <c r="U400" s="42"/>
      <c r="V400" s="42"/>
      <c r="W400" s="42"/>
      <c r="X400" s="42"/>
      <c r="Y400" s="42"/>
      <c r="Z400" s="42"/>
      <c r="AA400" s="42"/>
      <c r="AB400" s="42"/>
      <c r="AC400" s="42"/>
      <c r="AD400" s="42"/>
      <c r="AE400" s="42"/>
      <c r="AT400" s="20" t="s">
        <v>141</v>
      </c>
      <c r="AU400" s="20" t="s">
        <v>81</v>
      </c>
    </row>
    <row r="401" s="2" customFormat="1">
      <c r="A401" s="42"/>
      <c r="B401" s="43"/>
      <c r="C401" s="44"/>
      <c r="D401" s="221" t="s">
        <v>143</v>
      </c>
      <c r="E401" s="44"/>
      <c r="F401" s="222" t="s">
        <v>481</v>
      </c>
      <c r="G401" s="44"/>
      <c r="H401" s="44"/>
      <c r="I401" s="218"/>
      <c r="J401" s="44"/>
      <c r="K401" s="44"/>
      <c r="L401" s="48"/>
      <c r="M401" s="219"/>
      <c r="N401" s="220"/>
      <c r="O401" s="88"/>
      <c r="P401" s="88"/>
      <c r="Q401" s="88"/>
      <c r="R401" s="88"/>
      <c r="S401" s="88"/>
      <c r="T401" s="89"/>
      <c r="U401" s="42"/>
      <c r="V401" s="42"/>
      <c r="W401" s="42"/>
      <c r="X401" s="42"/>
      <c r="Y401" s="42"/>
      <c r="Z401" s="42"/>
      <c r="AA401" s="42"/>
      <c r="AB401" s="42"/>
      <c r="AC401" s="42"/>
      <c r="AD401" s="42"/>
      <c r="AE401" s="42"/>
      <c r="AT401" s="20" t="s">
        <v>143</v>
      </c>
      <c r="AU401" s="20" t="s">
        <v>81</v>
      </c>
    </row>
    <row r="402" s="13" customFormat="1">
      <c r="A402" s="13"/>
      <c r="B402" s="223"/>
      <c r="C402" s="224"/>
      <c r="D402" s="216" t="s">
        <v>145</v>
      </c>
      <c r="E402" s="225" t="s">
        <v>21</v>
      </c>
      <c r="F402" s="226" t="s">
        <v>482</v>
      </c>
      <c r="G402" s="224"/>
      <c r="H402" s="227">
        <v>19.445</v>
      </c>
      <c r="I402" s="228"/>
      <c r="J402" s="224"/>
      <c r="K402" s="224"/>
      <c r="L402" s="229"/>
      <c r="M402" s="230"/>
      <c r="N402" s="231"/>
      <c r="O402" s="231"/>
      <c r="P402" s="231"/>
      <c r="Q402" s="231"/>
      <c r="R402" s="231"/>
      <c r="S402" s="231"/>
      <c r="T402" s="23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3" t="s">
        <v>145</v>
      </c>
      <c r="AU402" s="233" t="s">
        <v>81</v>
      </c>
      <c r="AV402" s="13" t="s">
        <v>81</v>
      </c>
      <c r="AW402" s="13" t="s">
        <v>36</v>
      </c>
      <c r="AX402" s="13" t="s">
        <v>79</v>
      </c>
      <c r="AY402" s="233" t="s">
        <v>131</v>
      </c>
    </row>
    <row r="403" s="2" customFormat="1" ht="24.15" customHeight="1">
      <c r="A403" s="42"/>
      <c r="B403" s="43"/>
      <c r="C403" s="203" t="s">
        <v>483</v>
      </c>
      <c r="D403" s="203" t="s">
        <v>134</v>
      </c>
      <c r="E403" s="204" t="s">
        <v>484</v>
      </c>
      <c r="F403" s="205" t="s">
        <v>485</v>
      </c>
      <c r="G403" s="206" t="s">
        <v>179</v>
      </c>
      <c r="H403" s="207">
        <v>1.119</v>
      </c>
      <c r="I403" s="208"/>
      <c r="J403" s="209">
        <f>ROUND(I403*H403,2)</f>
        <v>0</v>
      </c>
      <c r="K403" s="205" t="s">
        <v>138</v>
      </c>
      <c r="L403" s="48"/>
      <c r="M403" s="210" t="s">
        <v>21</v>
      </c>
      <c r="N403" s="211" t="s">
        <v>45</v>
      </c>
      <c r="O403" s="88"/>
      <c r="P403" s="212">
        <f>O403*H403</f>
        <v>0</v>
      </c>
      <c r="Q403" s="212">
        <v>0</v>
      </c>
      <c r="R403" s="212">
        <f>Q403*H403</f>
        <v>0</v>
      </c>
      <c r="S403" s="212">
        <v>0.183</v>
      </c>
      <c r="T403" s="213">
        <f>S403*H403</f>
        <v>0.20477699999999999</v>
      </c>
      <c r="U403" s="42"/>
      <c r="V403" s="42"/>
      <c r="W403" s="42"/>
      <c r="X403" s="42"/>
      <c r="Y403" s="42"/>
      <c r="Z403" s="42"/>
      <c r="AA403" s="42"/>
      <c r="AB403" s="42"/>
      <c r="AC403" s="42"/>
      <c r="AD403" s="42"/>
      <c r="AE403" s="42"/>
      <c r="AR403" s="214" t="s">
        <v>139</v>
      </c>
      <c r="AT403" s="214" t="s">
        <v>134</v>
      </c>
      <c r="AU403" s="214" t="s">
        <v>81</v>
      </c>
      <c r="AY403" s="20" t="s">
        <v>131</v>
      </c>
      <c r="BE403" s="215">
        <f>IF(N403="základní",J403,0)</f>
        <v>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20" t="s">
        <v>79</v>
      </c>
      <c r="BK403" s="215">
        <f>ROUND(I403*H403,2)</f>
        <v>0</v>
      </c>
      <c r="BL403" s="20" t="s">
        <v>139</v>
      </c>
      <c r="BM403" s="214" t="s">
        <v>486</v>
      </c>
    </row>
    <row r="404" s="2" customFormat="1">
      <c r="A404" s="42"/>
      <c r="B404" s="43"/>
      <c r="C404" s="44"/>
      <c r="D404" s="216" t="s">
        <v>141</v>
      </c>
      <c r="E404" s="44"/>
      <c r="F404" s="217" t="s">
        <v>487</v>
      </c>
      <c r="G404" s="44"/>
      <c r="H404" s="44"/>
      <c r="I404" s="218"/>
      <c r="J404" s="44"/>
      <c r="K404" s="44"/>
      <c r="L404" s="48"/>
      <c r="M404" s="219"/>
      <c r="N404" s="220"/>
      <c r="O404" s="88"/>
      <c r="P404" s="88"/>
      <c r="Q404" s="88"/>
      <c r="R404" s="88"/>
      <c r="S404" s="88"/>
      <c r="T404" s="89"/>
      <c r="U404" s="42"/>
      <c r="V404" s="42"/>
      <c r="W404" s="42"/>
      <c r="X404" s="42"/>
      <c r="Y404" s="42"/>
      <c r="Z404" s="42"/>
      <c r="AA404" s="42"/>
      <c r="AB404" s="42"/>
      <c r="AC404" s="42"/>
      <c r="AD404" s="42"/>
      <c r="AE404" s="42"/>
      <c r="AT404" s="20" t="s">
        <v>141</v>
      </c>
      <c r="AU404" s="20" t="s">
        <v>81</v>
      </c>
    </row>
    <row r="405" s="2" customFormat="1">
      <c r="A405" s="42"/>
      <c r="B405" s="43"/>
      <c r="C405" s="44"/>
      <c r="D405" s="221" t="s">
        <v>143</v>
      </c>
      <c r="E405" s="44"/>
      <c r="F405" s="222" t="s">
        <v>488</v>
      </c>
      <c r="G405" s="44"/>
      <c r="H405" s="44"/>
      <c r="I405" s="218"/>
      <c r="J405" s="44"/>
      <c r="K405" s="44"/>
      <c r="L405" s="48"/>
      <c r="M405" s="219"/>
      <c r="N405" s="220"/>
      <c r="O405" s="88"/>
      <c r="P405" s="88"/>
      <c r="Q405" s="88"/>
      <c r="R405" s="88"/>
      <c r="S405" s="88"/>
      <c r="T405" s="89"/>
      <c r="U405" s="42"/>
      <c r="V405" s="42"/>
      <c r="W405" s="42"/>
      <c r="X405" s="42"/>
      <c r="Y405" s="42"/>
      <c r="Z405" s="42"/>
      <c r="AA405" s="42"/>
      <c r="AB405" s="42"/>
      <c r="AC405" s="42"/>
      <c r="AD405" s="42"/>
      <c r="AE405" s="42"/>
      <c r="AT405" s="20" t="s">
        <v>143</v>
      </c>
      <c r="AU405" s="20" t="s">
        <v>81</v>
      </c>
    </row>
    <row r="406" s="14" customFormat="1">
      <c r="A406" s="14"/>
      <c r="B406" s="234"/>
      <c r="C406" s="235"/>
      <c r="D406" s="216" t="s">
        <v>145</v>
      </c>
      <c r="E406" s="236" t="s">
        <v>21</v>
      </c>
      <c r="F406" s="237" t="s">
        <v>489</v>
      </c>
      <c r="G406" s="235"/>
      <c r="H406" s="236" t="s">
        <v>21</v>
      </c>
      <c r="I406" s="238"/>
      <c r="J406" s="235"/>
      <c r="K406" s="235"/>
      <c r="L406" s="239"/>
      <c r="M406" s="240"/>
      <c r="N406" s="241"/>
      <c r="O406" s="241"/>
      <c r="P406" s="241"/>
      <c r="Q406" s="241"/>
      <c r="R406" s="241"/>
      <c r="S406" s="241"/>
      <c r="T406" s="24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3" t="s">
        <v>145</v>
      </c>
      <c r="AU406" s="243" t="s">
        <v>81</v>
      </c>
      <c r="AV406" s="14" t="s">
        <v>79</v>
      </c>
      <c r="AW406" s="14" t="s">
        <v>36</v>
      </c>
      <c r="AX406" s="14" t="s">
        <v>74</v>
      </c>
      <c r="AY406" s="243" t="s">
        <v>131</v>
      </c>
    </row>
    <row r="407" s="13" customFormat="1">
      <c r="A407" s="13"/>
      <c r="B407" s="223"/>
      <c r="C407" s="224"/>
      <c r="D407" s="216" t="s">
        <v>145</v>
      </c>
      <c r="E407" s="225" t="s">
        <v>21</v>
      </c>
      <c r="F407" s="226" t="s">
        <v>490</v>
      </c>
      <c r="G407" s="224"/>
      <c r="H407" s="227">
        <v>1.119</v>
      </c>
      <c r="I407" s="228"/>
      <c r="J407" s="224"/>
      <c r="K407" s="224"/>
      <c r="L407" s="229"/>
      <c r="M407" s="230"/>
      <c r="N407" s="231"/>
      <c r="O407" s="231"/>
      <c r="P407" s="231"/>
      <c r="Q407" s="231"/>
      <c r="R407" s="231"/>
      <c r="S407" s="231"/>
      <c r="T407" s="23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3" t="s">
        <v>145</v>
      </c>
      <c r="AU407" s="233" t="s">
        <v>81</v>
      </c>
      <c r="AV407" s="13" t="s">
        <v>81</v>
      </c>
      <c r="AW407" s="13" t="s">
        <v>36</v>
      </c>
      <c r="AX407" s="13" t="s">
        <v>79</v>
      </c>
      <c r="AY407" s="233" t="s">
        <v>131</v>
      </c>
    </row>
    <row r="408" s="2" customFormat="1" ht="24.15" customHeight="1">
      <c r="A408" s="42"/>
      <c r="B408" s="43"/>
      <c r="C408" s="203" t="s">
        <v>491</v>
      </c>
      <c r="D408" s="203" t="s">
        <v>134</v>
      </c>
      <c r="E408" s="204" t="s">
        <v>492</v>
      </c>
      <c r="F408" s="205" t="s">
        <v>493</v>
      </c>
      <c r="G408" s="206" t="s">
        <v>179</v>
      </c>
      <c r="H408" s="207">
        <v>1.8</v>
      </c>
      <c r="I408" s="208"/>
      <c r="J408" s="209">
        <f>ROUND(I408*H408,2)</f>
        <v>0</v>
      </c>
      <c r="K408" s="205" t="s">
        <v>138</v>
      </c>
      <c r="L408" s="48"/>
      <c r="M408" s="210" t="s">
        <v>21</v>
      </c>
      <c r="N408" s="211" t="s">
        <v>45</v>
      </c>
      <c r="O408" s="88"/>
      <c r="P408" s="212">
        <f>O408*H408</f>
        <v>0</v>
      </c>
      <c r="Q408" s="212">
        <v>0</v>
      </c>
      <c r="R408" s="212">
        <f>Q408*H408</f>
        <v>0</v>
      </c>
      <c r="S408" s="212">
        <v>0.062</v>
      </c>
      <c r="T408" s="213">
        <f>S408*H408</f>
        <v>0.11160000000000001</v>
      </c>
      <c r="U408" s="42"/>
      <c r="V408" s="42"/>
      <c r="W408" s="42"/>
      <c r="X408" s="42"/>
      <c r="Y408" s="42"/>
      <c r="Z408" s="42"/>
      <c r="AA408" s="42"/>
      <c r="AB408" s="42"/>
      <c r="AC408" s="42"/>
      <c r="AD408" s="42"/>
      <c r="AE408" s="42"/>
      <c r="AR408" s="214" t="s">
        <v>139</v>
      </c>
      <c r="AT408" s="214" t="s">
        <v>134</v>
      </c>
      <c r="AU408" s="214" t="s">
        <v>81</v>
      </c>
      <c r="AY408" s="20" t="s">
        <v>131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20" t="s">
        <v>79</v>
      </c>
      <c r="BK408" s="215">
        <f>ROUND(I408*H408,2)</f>
        <v>0</v>
      </c>
      <c r="BL408" s="20" t="s">
        <v>139</v>
      </c>
      <c r="BM408" s="214" t="s">
        <v>494</v>
      </c>
    </row>
    <row r="409" s="2" customFormat="1">
      <c r="A409" s="42"/>
      <c r="B409" s="43"/>
      <c r="C409" s="44"/>
      <c r="D409" s="216" t="s">
        <v>141</v>
      </c>
      <c r="E409" s="44"/>
      <c r="F409" s="217" t="s">
        <v>495</v>
      </c>
      <c r="G409" s="44"/>
      <c r="H409" s="44"/>
      <c r="I409" s="218"/>
      <c r="J409" s="44"/>
      <c r="K409" s="44"/>
      <c r="L409" s="48"/>
      <c r="M409" s="219"/>
      <c r="N409" s="220"/>
      <c r="O409" s="88"/>
      <c r="P409" s="88"/>
      <c r="Q409" s="88"/>
      <c r="R409" s="88"/>
      <c r="S409" s="88"/>
      <c r="T409" s="89"/>
      <c r="U409" s="42"/>
      <c r="V409" s="42"/>
      <c r="W409" s="42"/>
      <c r="X409" s="42"/>
      <c r="Y409" s="42"/>
      <c r="Z409" s="42"/>
      <c r="AA409" s="42"/>
      <c r="AB409" s="42"/>
      <c r="AC409" s="42"/>
      <c r="AD409" s="42"/>
      <c r="AE409" s="42"/>
      <c r="AT409" s="20" t="s">
        <v>141</v>
      </c>
      <c r="AU409" s="20" t="s">
        <v>81</v>
      </c>
    </row>
    <row r="410" s="2" customFormat="1">
      <c r="A410" s="42"/>
      <c r="B410" s="43"/>
      <c r="C410" s="44"/>
      <c r="D410" s="221" t="s">
        <v>143</v>
      </c>
      <c r="E410" s="44"/>
      <c r="F410" s="222" t="s">
        <v>496</v>
      </c>
      <c r="G410" s="44"/>
      <c r="H410" s="44"/>
      <c r="I410" s="218"/>
      <c r="J410" s="44"/>
      <c r="K410" s="44"/>
      <c r="L410" s="48"/>
      <c r="M410" s="219"/>
      <c r="N410" s="220"/>
      <c r="O410" s="88"/>
      <c r="P410" s="88"/>
      <c r="Q410" s="88"/>
      <c r="R410" s="88"/>
      <c r="S410" s="88"/>
      <c r="T410" s="89"/>
      <c r="U410" s="42"/>
      <c r="V410" s="42"/>
      <c r="W410" s="42"/>
      <c r="X410" s="42"/>
      <c r="Y410" s="42"/>
      <c r="Z410" s="42"/>
      <c r="AA410" s="42"/>
      <c r="AB410" s="42"/>
      <c r="AC410" s="42"/>
      <c r="AD410" s="42"/>
      <c r="AE410" s="42"/>
      <c r="AT410" s="20" t="s">
        <v>143</v>
      </c>
      <c r="AU410" s="20" t="s">
        <v>81</v>
      </c>
    </row>
    <row r="411" s="13" customFormat="1">
      <c r="A411" s="13"/>
      <c r="B411" s="223"/>
      <c r="C411" s="224"/>
      <c r="D411" s="216" t="s">
        <v>145</v>
      </c>
      <c r="E411" s="225" t="s">
        <v>21</v>
      </c>
      <c r="F411" s="226" t="s">
        <v>497</v>
      </c>
      <c r="G411" s="224"/>
      <c r="H411" s="227">
        <v>1.8</v>
      </c>
      <c r="I411" s="228"/>
      <c r="J411" s="224"/>
      <c r="K411" s="224"/>
      <c r="L411" s="229"/>
      <c r="M411" s="230"/>
      <c r="N411" s="231"/>
      <c r="O411" s="231"/>
      <c r="P411" s="231"/>
      <c r="Q411" s="231"/>
      <c r="R411" s="231"/>
      <c r="S411" s="231"/>
      <c r="T411" s="23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3" t="s">
        <v>145</v>
      </c>
      <c r="AU411" s="233" t="s">
        <v>81</v>
      </c>
      <c r="AV411" s="13" t="s">
        <v>81</v>
      </c>
      <c r="AW411" s="13" t="s">
        <v>36</v>
      </c>
      <c r="AX411" s="13" t="s">
        <v>79</v>
      </c>
      <c r="AY411" s="233" t="s">
        <v>131</v>
      </c>
    </row>
    <row r="412" s="2" customFormat="1" ht="21.75" customHeight="1">
      <c r="A412" s="42"/>
      <c r="B412" s="43"/>
      <c r="C412" s="203" t="s">
        <v>498</v>
      </c>
      <c r="D412" s="203" t="s">
        <v>134</v>
      </c>
      <c r="E412" s="204" t="s">
        <v>499</v>
      </c>
      <c r="F412" s="205" t="s">
        <v>500</v>
      </c>
      <c r="G412" s="206" t="s">
        <v>179</v>
      </c>
      <c r="H412" s="207">
        <v>31.600000000000001</v>
      </c>
      <c r="I412" s="208"/>
      <c r="J412" s="209">
        <f>ROUND(I412*H412,2)</f>
        <v>0</v>
      </c>
      <c r="K412" s="205" t="s">
        <v>138</v>
      </c>
      <c r="L412" s="48"/>
      <c r="M412" s="210" t="s">
        <v>21</v>
      </c>
      <c r="N412" s="211" t="s">
        <v>45</v>
      </c>
      <c r="O412" s="88"/>
      <c r="P412" s="212">
        <f>O412*H412</f>
        <v>0</v>
      </c>
      <c r="Q412" s="212">
        <v>0</v>
      </c>
      <c r="R412" s="212">
        <f>Q412*H412</f>
        <v>0</v>
      </c>
      <c r="S412" s="212">
        <v>0.075999999999999998</v>
      </c>
      <c r="T412" s="213">
        <f>S412*H412</f>
        <v>2.4016000000000002</v>
      </c>
      <c r="U412" s="42"/>
      <c r="V412" s="42"/>
      <c r="W412" s="42"/>
      <c r="X412" s="42"/>
      <c r="Y412" s="42"/>
      <c r="Z412" s="42"/>
      <c r="AA412" s="42"/>
      <c r="AB412" s="42"/>
      <c r="AC412" s="42"/>
      <c r="AD412" s="42"/>
      <c r="AE412" s="42"/>
      <c r="AR412" s="214" t="s">
        <v>139</v>
      </c>
      <c r="AT412" s="214" t="s">
        <v>134</v>
      </c>
      <c r="AU412" s="214" t="s">
        <v>81</v>
      </c>
      <c r="AY412" s="20" t="s">
        <v>131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20" t="s">
        <v>79</v>
      </c>
      <c r="BK412" s="215">
        <f>ROUND(I412*H412,2)</f>
        <v>0</v>
      </c>
      <c r="BL412" s="20" t="s">
        <v>139</v>
      </c>
      <c r="BM412" s="214" t="s">
        <v>501</v>
      </c>
    </row>
    <row r="413" s="2" customFormat="1">
      <c r="A413" s="42"/>
      <c r="B413" s="43"/>
      <c r="C413" s="44"/>
      <c r="D413" s="216" t="s">
        <v>141</v>
      </c>
      <c r="E413" s="44"/>
      <c r="F413" s="217" t="s">
        <v>502</v>
      </c>
      <c r="G413" s="44"/>
      <c r="H413" s="44"/>
      <c r="I413" s="218"/>
      <c r="J413" s="44"/>
      <c r="K413" s="44"/>
      <c r="L413" s="48"/>
      <c r="M413" s="219"/>
      <c r="N413" s="220"/>
      <c r="O413" s="88"/>
      <c r="P413" s="88"/>
      <c r="Q413" s="88"/>
      <c r="R413" s="88"/>
      <c r="S413" s="88"/>
      <c r="T413" s="89"/>
      <c r="U413" s="42"/>
      <c r="V413" s="42"/>
      <c r="W413" s="42"/>
      <c r="X413" s="42"/>
      <c r="Y413" s="42"/>
      <c r="Z413" s="42"/>
      <c r="AA413" s="42"/>
      <c r="AB413" s="42"/>
      <c r="AC413" s="42"/>
      <c r="AD413" s="42"/>
      <c r="AE413" s="42"/>
      <c r="AT413" s="20" t="s">
        <v>141</v>
      </c>
      <c r="AU413" s="20" t="s">
        <v>81</v>
      </c>
    </row>
    <row r="414" s="2" customFormat="1">
      <c r="A414" s="42"/>
      <c r="B414" s="43"/>
      <c r="C414" s="44"/>
      <c r="D414" s="221" t="s">
        <v>143</v>
      </c>
      <c r="E414" s="44"/>
      <c r="F414" s="222" t="s">
        <v>503</v>
      </c>
      <c r="G414" s="44"/>
      <c r="H414" s="44"/>
      <c r="I414" s="218"/>
      <c r="J414" s="44"/>
      <c r="K414" s="44"/>
      <c r="L414" s="48"/>
      <c r="M414" s="219"/>
      <c r="N414" s="220"/>
      <c r="O414" s="88"/>
      <c r="P414" s="88"/>
      <c r="Q414" s="88"/>
      <c r="R414" s="88"/>
      <c r="S414" s="88"/>
      <c r="T414" s="89"/>
      <c r="U414" s="42"/>
      <c r="V414" s="42"/>
      <c r="W414" s="42"/>
      <c r="X414" s="42"/>
      <c r="Y414" s="42"/>
      <c r="Z414" s="42"/>
      <c r="AA414" s="42"/>
      <c r="AB414" s="42"/>
      <c r="AC414" s="42"/>
      <c r="AD414" s="42"/>
      <c r="AE414" s="42"/>
      <c r="AT414" s="20" t="s">
        <v>143</v>
      </c>
      <c r="AU414" s="20" t="s">
        <v>81</v>
      </c>
    </row>
    <row r="415" s="14" customFormat="1">
      <c r="A415" s="14"/>
      <c r="B415" s="234"/>
      <c r="C415" s="235"/>
      <c r="D415" s="216" t="s">
        <v>145</v>
      </c>
      <c r="E415" s="236" t="s">
        <v>21</v>
      </c>
      <c r="F415" s="237" t="s">
        <v>504</v>
      </c>
      <c r="G415" s="235"/>
      <c r="H415" s="236" t="s">
        <v>21</v>
      </c>
      <c r="I415" s="238"/>
      <c r="J415" s="235"/>
      <c r="K415" s="235"/>
      <c r="L415" s="239"/>
      <c r="M415" s="240"/>
      <c r="N415" s="241"/>
      <c r="O415" s="241"/>
      <c r="P415" s="241"/>
      <c r="Q415" s="241"/>
      <c r="R415" s="241"/>
      <c r="S415" s="241"/>
      <c r="T415" s="24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3" t="s">
        <v>145</v>
      </c>
      <c r="AU415" s="243" t="s">
        <v>81</v>
      </c>
      <c r="AV415" s="14" t="s">
        <v>79</v>
      </c>
      <c r="AW415" s="14" t="s">
        <v>36</v>
      </c>
      <c r="AX415" s="14" t="s">
        <v>74</v>
      </c>
      <c r="AY415" s="243" t="s">
        <v>131</v>
      </c>
    </row>
    <row r="416" s="13" customFormat="1">
      <c r="A416" s="13"/>
      <c r="B416" s="223"/>
      <c r="C416" s="224"/>
      <c r="D416" s="216" t="s">
        <v>145</v>
      </c>
      <c r="E416" s="225" t="s">
        <v>21</v>
      </c>
      <c r="F416" s="226" t="s">
        <v>505</v>
      </c>
      <c r="G416" s="224"/>
      <c r="H416" s="227">
        <v>9</v>
      </c>
      <c r="I416" s="228"/>
      <c r="J416" s="224"/>
      <c r="K416" s="224"/>
      <c r="L416" s="229"/>
      <c r="M416" s="230"/>
      <c r="N416" s="231"/>
      <c r="O416" s="231"/>
      <c r="P416" s="231"/>
      <c r="Q416" s="231"/>
      <c r="R416" s="231"/>
      <c r="S416" s="231"/>
      <c r="T416" s="23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3" t="s">
        <v>145</v>
      </c>
      <c r="AU416" s="233" t="s">
        <v>81</v>
      </c>
      <c r="AV416" s="13" t="s">
        <v>81</v>
      </c>
      <c r="AW416" s="13" t="s">
        <v>36</v>
      </c>
      <c r="AX416" s="13" t="s">
        <v>74</v>
      </c>
      <c r="AY416" s="233" t="s">
        <v>131</v>
      </c>
    </row>
    <row r="417" s="13" customFormat="1">
      <c r="A417" s="13"/>
      <c r="B417" s="223"/>
      <c r="C417" s="224"/>
      <c r="D417" s="216" t="s">
        <v>145</v>
      </c>
      <c r="E417" s="225" t="s">
        <v>21</v>
      </c>
      <c r="F417" s="226" t="s">
        <v>506</v>
      </c>
      <c r="G417" s="224"/>
      <c r="H417" s="227">
        <v>5.4000000000000004</v>
      </c>
      <c r="I417" s="228"/>
      <c r="J417" s="224"/>
      <c r="K417" s="224"/>
      <c r="L417" s="229"/>
      <c r="M417" s="230"/>
      <c r="N417" s="231"/>
      <c r="O417" s="231"/>
      <c r="P417" s="231"/>
      <c r="Q417" s="231"/>
      <c r="R417" s="231"/>
      <c r="S417" s="231"/>
      <c r="T417" s="23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3" t="s">
        <v>145</v>
      </c>
      <c r="AU417" s="233" t="s">
        <v>81</v>
      </c>
      <c r="AV417" s="13" t="s">
        <v>81</v>
      </c>
      <c r="AW417" s="13" t="s">
        <v>36</v>
      </c>
      <c r="AX417" s="13" t="s">
        <v>74</v>
      </c>
      <c r="AY417" s="233" t="s">
        <v>131</v>
      </c>
    </row>
    <row r="418" s="13" customFormat="1">
      <c r="A418" s="13"/>
      <c r="B418" s="223"/>
      <c r="C418" s="224"/>
      <c r="D418" s="216" t="s">
        <v>145</v>
      </c>
      <c r="E418" s="225" t="s">
        <v>21</v>
      </c>
      <c r="F418" s="226" t="s">
        <v>507</v>
      </c>
      <c r="G418" s="224"/>
      <c r="H418" s="227">
        <v>3.6000000000000001</v>
      </c>
      <c r="I418" s="228"/>
      <c r="J418" s="224"/>
      <c r="K418" s="224"/>
      <c r="L418" s="229"/>
      <c r="M418" s="230"/>
      <c r="N418" s="231"/>
      <c r="O418" s="231"/>
      <c r="P418" s="231"/>
      <c r="Q418" s="231"/>
      <c r="R418" s="231"/>
      <c r="S418" s="231"/>
      <c r="T418" s="23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3" t="s">
        <v>145</v>
      </c>
      <c r="AU418" s="233" t="s">
        <v>81</v>
      </c>
      <c r="AV418" s="13" t="s">
        <v>81</v>
      </c>
      <c r="AW418" s="13" t="s">
        <v>36</v>
      </c>
      <c r="AX418" s="13" t="s">
        <v>74</v>
      </c>
      <c r="AY418" s="233" t="s">
        <v>131</v>
      </c>
    </row>
    <row r="419" s="13" customFormat="1">
      <c r="A419" s="13"/>
      <c r="B419" s="223"/>
      <c r="C419" s="224"/>
      <c r="D419" s="216" t="s">
        <v>145</v>
      </c>
      <c r="E419" s="225" t="s">
        <v>21</v>
      </c>
      <c r="F419" s="226" t="s">
        <v>286</v>
      </c>
      <c r="G419" s="224"/>
      <c r="H419" s="227">
        <v>1.6000000000000001</v>
      </c>
      <c r="I419" s="228"/>
      <c r="J419" s="224"/>
      <c r="K419" s="224"/>
      <c r="L419" s="229"/>
      <c r="M419" s="230"/>
      <c r="N419" s="231"/>
      <c r="O419" s="231"/>
      <c r="P419" s="231"/>
      <c r="Q419" s="231"/>
      <c r="R419" s="231"/>
      <c r="S419" s="231"/>
      <c r="T419" s="23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3" t="s">
        <v>145</v>
      </c>
      <c r="AU419" s="233" t="s">
        <v>81</v>
      </c>
      <c r="AV419" s="13" t="s">
        <v>81</v>
      </c>
      <c r="AW419" s="13" t="s">
        <v>36</v>
      </c>
      <c r="AX419" s="13" t="s">
        <v>74</v>
      </c>
      <c r="AY419" s="233" t="s">
        <v>131</v>
      </c>
    </row>
    <row r="420" s="13" customFormat="1">
      <c r="A420" s="13"/>
      <c r="B420" s="223"/>
      <c r="C420" s="224"/>
      <c r="D420" s="216" t="s">
        <v>145</v>
      </c>
      <c r="E420" s="225" t="s">
        <v>21</v>
      </c>
      <c r="F420" s="226" t="s">
        <v>508</v>
      </c>
      <c r="G420" s="224"/>
      <c r="H420" s="227">
        <v>1.6000000000000001</v>
      </c>
      <c r="I420" s="228"/>
      <c r="J420" s="224"/>
      <c r="K420" s="224"/>
      <c r="L420" s="229"/>
      <c r="M420" s="230"/>
      <c r="N420" s="231"/>
      <c r="O420" s="231"/>
      <c r="P420" s="231"/>
      <c r="Q420" s="231"/>
      <c r="R420" s="231"/>
      <c r="S420" s="231"/>
      <c r="T420" s="23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3" t="s">
        <v>145</v>
      </c>
      <c r="AU420" s="233" t="s">
        <v>81</v>
      </c>
      <c r="AV420" s="13" t="s">
        <v>81</v>
      </c>
      <c r="AW420" s="13" t="s">
        <v>36</v>
      </c>
      <c r="AX420" s="13" t="s">
        <v>74</v>
      </c>
      <c r="AY420" s="233" t="s">
        <v>131</v>
      </c>
    </row>
    <row r="421" s="16" customFormat="1">
      <c r="A421" s="16"/>
      <c r="B421" s="255"/>
      <c r="C421" s="256"/>
      <c r="D421" s="216" t="s">
        <v>145</v>
      </c>
      <c r="E421" s="257" t="s">
        <v>21</v>
      </c>
      <c r="F421" s="258" t="s">
        <v>204</v>
      </c>
      <c r="G421" s="256"/>
      <c r="H421" s="259">
        <v>21.200000000000003</v>
      </c>
      <c r="I421" s="260"/>
      <c r="J421" s="256"/>
      <c r="K421" s="256"/>
      <c r="L421" s="261"/>
      <c r="M421" s="262"/>
      <c r="N421" s="263"/>
      <c r="O421" s="263"/>
      <c r="P421" s="263"/>
      <c r="Q421" s="263"/>
      <c r="R421" s="263"/>
      <c r="S421" s="263"/>
      <c r="T421" s="264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65" t="s">
        <v>145</v>
      </c>
      <c r="AU421" s="265" t="s">
        <v>81</v>
      </c>
      <c r="AV421" s="16" t="s">
        <v>132</v>
      </c>
      <c r="AW421" s="16" t="s">
        <v>36</v>
      </c>
      <c r="AX421" s="16" t="s">
        <v>74</v>
      </c>
      <c r="AY421" s="265" t="s">
        <v>131</v>
      </c>
    </row>
    <row r="422" s="14" customFormat="1">
      <c r="A422" s="14"/>
      <c r="B422" s="234"/>
      <c r="C422" s="235"/>
      <c r="D422" s="216" t="s">
        <v>145</v>
      </c>
      <c r="E422" s="236" t="s">
        <v>21</v>
      </c>
      <c r="F422" s="237" t="s">
        <v>509</v>
      </c>
      <c r="G422" s="235"/>
      <c r="H422" s="236" t="s">
        <v>21</v>
      </c>
      <c r="I422" s="238"/>
      <c r="J422" s="235"/>
      <c r="K422" s="235"/>
      <c r="L422" s="239"/>
      <c r="M422" s="240"/>
      <c r="N422" s="241"/>
      <c r="O422" s="241"/>
      <c r="P422" s="241"/>
      <c r="Q422" s="241"/>
      <c r="R422" s="241"/>
      <c r="S422" s="241"/>
      <c r="T422" s="24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3" t="s">
        <v>145</v>
      </c>
      <c r="AU422" s="243" t="s">
        <v>81</v>
      </c>
      <c r="AV422" s="14" t="s">
        <v>79</v>
      </c>
      <c r="AW422" s="14" t="s">
        <v>36</v>
      </c>
      <c r="AX422" s="14" t="s">
        <v>74</v>
      </c>
      <c r="AY422" s="243" t="s">
        <v>131</v>
      </c>
    </row>
    <row r="423" s="13" customFormat="1">
      <c r="A423" s="13"/>
      <c r="B423" s="223"/>
      <c r="C423" s="224"/>
      <c r="D423" s="216" t="s">
        <v>145</v>
      </c>
      <c r="E423" s="225" t="s">
        <v>21</v>
      </c>
      <c r="F423" s="226" t="s">
        <v>510</v>
      </c>
      <c r="G423" s="224"/>
      <c r="H423" s="227">
        <v>7.2000000000000002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3" t="s">
        <v>145</v>
      </c>
      <c r="AU423" s="233" t="s">
        <v>81</v>
      </c>
      <c r="AV423" s="13" t="s">
        <v>81</v>
      </c>
      <c r="AW423" s="13" t="s">
        <v>36</v>
      </c>
      <c r="AX423" s="13" t="s">
        <v>74</v>
      </c>
      <c r="AY423" s="233" t="s">
        <v>131</v>
      </c>
    </row>
    <row r="424" s="16" customFormat="1">
      <c r="A424" s="16"/>
      <c r="B424" s="255"/>
      <c r="C424" s="256"/>
      <c r="D424" s="216" t="s">
        <v>145</v>
      </c>
      <c r="E424" s="257" t="s">
        <v>21</v>
      </c>
      <c r="F424" s="258" t="s">
        <v>204</v>
      </c>
      <c r="G424" s="256"/>
      <c r="H424" s="259">
        <v>7.2000000000000002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65" t="s">
        <v>145</v>
      </c>
      <c r="AU424" s="265" t="s">
        <v>81</v>
      </c>
      <c r="AV424" s="16" t="s">
        <v>132</v>
      </c>
      <c r="AW424" s="16" t="s">
        <v>36</v>
      </c>
      <c r="AX424" s="16" t="s">
        <v>74</v>
      </c>
      <c r="AY424" s="265" t="s">
        <v>131</v>
      </c>
    </row>
    <row r="425" s="14" customFormat="1">
      <c r="A425" s="14"/>
      <c r="B425" s="234"/>
      <c r="C425" s="235"/>
      <c r="D425" s="216" t="s">
        <v>145</v>
      </c>
      <c r="E425" s="236" t="s">
        <v>21</v>
      </c>
      <c r="F425" s="237" t="s">
        <v>511</v>
      </c>
      <c r="G425" s="235"/>
      <c r="H425" s="236" t="s">
        <v>21</v>
      </c>
      <c r="I425" s="238"/>
      <c r="J425" s="235"/>
      <c r="K425" s="235"/>
      <c r="L425" s="239"/>
      <c r="M425" s="240"/>
      <c r="N425" s="241"/>
      <c r="O425" s="241"/>
      <c r="P425" s="241"/>
      <c r="Q425" s="241"/>
      <c r="R425" s="241"/>
      <c r="S425" s="241"/>
      <c r="T425" s="24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3" t="s">
        <v>145</v>
      </c>
      <c r="AU425" s="243" t="s">
        <v>81</v>
      </c>
      <c r="AV425" s="14" t="s">
        <v>79</v>
      </c>
      <c r="AW425" s="14" t="s">
        <v>36</v>
      </c>
      <c r="AX425" s="14" t="s">
        <v>74</v>
      </c>
      <c r="AY425" s="243" t="s">
        <v>131</v>
      </c>
    </row>
    <row r="426" s="13" customFormat="1">
      <c r="A426" s="13"/>
      <c r="B426" s="223"/>
      <c r="C426" s="224"/>
      <c r="D426" s="216" t="s">
        <v>145</v>
      </c>
      <c r="E426" s="225" t="s">
        <v>21</v>
      </c>
      <c r="F426" s="226" t="s">
        <v>512</v>
      </c>
      <c r="G426" s="224"/>
      <c r="H426" s="227">
        <v>3.2000000000000002</v>
      </c>
      <c r="I426" s="228"/>
      <c r="J426" s="224"/>
      <c r="K426" s="224"/>
      <c r="L426" s="229"/>
      <c r="M426" s="230"/>
      <c r="N426" s="231"/>
      <c r="O426" s="231"/>
      <c r="P426" s="231"/>
      <c r="Q426" s="231"/>
      <c r="R426" s="231"/>
      <c r="S426" s="231"/>
      <c r="T426" s="23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3" t="s">
        <v>145</v>
      </c>
      <c r="AU426" s="233" t="s">
        <v>81</v>
      </c>
      <c r="AV426" s="13" t="s">
        <v>81</v>
      </c>
      <c r="AW426" s="13" t="s">
        <v>36</v>
      </c>
      <c r="AX426" s="13" t="s">
        <v>74</v>
      </c>
      <c r="AY426" s="233" t="s">
        <v>131</v>
      </c>
    </row>
    <row r="427" s="16" customFormat="1">
      <c r="A427" s="16"/>
      <c r="B427" s="255"/>
      <c r="C427" s="256"/>
      <c r="D427" s="216" t="s">
        <v>145</v>
      </c>
      <c r="E427" s="257" t="s">
        <v>21</v>
      </c>
      <c r="F427" s="258" t="s">
        <v>204</v>
      </c>
      <c r="G427" s="256"/>
      <c r="H427" s="259">
        <v>3.2000000000000002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65" t="s">
        <v>145</v>
      </c>
      <c r="AU427" s="265" t="s">
        <v>81</v>
      </c>
      <c r="AV427" s="16" t="s">
        <v>132</v>
      </c>
      <c r="AW427" s="16" t="s">
        <v>36</v>
      </c>
      <c r="AX427" s="16" t="s">
        <v>74</v>
      </c>
      <c r="AY427" s="265" t="s">
        <v>131</v>
      </c>
    </row>
    <row r="428" s="15" customFormat="1">
      <c r="A428" s="15"/>
      <c r="B428" s="244"/>
      <c r="C428" s="245"/>
      <c r="D428" s="216" t="s">
        <v>145</v>
      </c>
      <c r="E428" s="246" t="s">
        <v>21</v>
      </c>
      <c r="F428" s="247" t="s">
        <v>166</v>
      </c>
      <c r="G428" s="245"/>
      <c r="H428" s="248">
        <v>31.600000000000001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4" t="s">
        <v>145</v>
      </c>
      <c r="AU428" s="254" t="s">
        <v>81</v>
      </c>
      <c r="AV428" s="15" t="s">
        <v>139</v>
      </c>
      <c r="AW428" s="15" t="s">
        <v>36</v>
      </c>
      <c r="AX428" s="15" t="s">
        <v>79</v>
      </c>
      <c r="AY428" s="254" t="s">
        <v>131</v>
      </c>
    </row>
    <row r="429" s="2" customFormat="1" ht="16.5" customHeight="1">
      <c r="A429" s="42"/>
      <c r="B429" s="43"/>
      <c r="C429" s="203" t="s">
        <v>513</v>
      </c>
      <c r="D429" s="203" t="s">
        <v>134</v>
      </c>
      <c r="E429" s="204" t="s">
        <v>514</v>
      </c>
      <c r="F429" s="205" t="s">
        <v>515</v>
      </c>
      <c r="G429" s="206" t="s">
        <v>196</v>
      </c>
      <c r="H429" s="207">
        <v>5.1399999999999997</v>
      </c>
      <c r="I429" s="208"/>
      <c r="J429" s="209">
        <f>ROUND(I429*H429,2)</f>
        <v>0</v>
      </c>
      <c r="K429" s="205" t="s">
        <v>21</v>
      </c>
      <c r="L429" s="48"/>
      <c r="M429" s="210" t="s">
        <v>21</v>
      </c>
      <c r="N429" s="211" t="s">
        <v>45</v>
      </c>
      <c r="O429" s="88"/>
      <c r="P429" s="212">
        <f>O429*H429</f>
        <v>0</v>
      </c>
      <c r="Q429" s="212">
        <v>0</v>
      </c>
      <c r="R429" s="212">
        <f>Q429*H429</f>
        <v>0</v>
      </c>
      <c r="S429" s="212">
        <v>0.00046000000000000001</v>
      </c>
      <c r="T429" s="213">
        <f>S429*H429</f>
        <v>0.0023644</v>
      </c>
      <c r="U429" s="42"/>
      <c r="V429" s="42"/>
      <c r="W429" s="42"/>
      <c r="X429" s="42"/>
      <c r="Y429" s="42"/>
      <c r="Z429" s="42"/>
      <c r="AA429" s="42"/>
      <c r="AB429" s="42"/>
      <c r="AC429" s="42"/>
      <c r="AD429" s="42"/>
      <c r="AE429" s="42"/>
      <c r="AR429" s="214" t="s">
        <v>139</v>
      </c>
      <c r="AT429" s="214" t="s">
        <v>134</v>
      </c>
      <c r="AU429" s="214" t="s">
        <v>81</v>
      </c>
      <c r="AY429" s="20" t="s">
        <v>131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20" t="s">
        <v>79</v>
      </c>
      <c r="BK429" s="215">
        <f>ROUND(I429*H429,2)</f>
        <v>0</v>
      </c>
      <c r="BL429" s="20" t="s">
        <v>139</v>
      </c>
      <c r="BM429" s="214" t="s">
        <v>516</v>
      </c>
    </row>
    <row r="430" s="2" customFormat="1">
      <c r="A430" s="42"/>
      <c r="B430" s="43"/>
      <c r="C430" s="44"/>
      <c r="D430" s="216" t="s">
        <v>141</v>
      </c>
      <c r="E430" s="44"/>
      <c r="F430" s="217" t="s">
        <v>515</v>
      </c>
      <c r="G430" s="44"/>
      <c r="H430" s="44"/>
      <c r="I430" s="218"/>
      <c r="J430" s="44"/>
      <c r="K430" s="44"/>
      <c r="L430" s="48"/>
      <c r="M430" s="219"/>
      <c r="N430" s="220"/>
      <c r="O430" s="88"/>
      <c r="P430" s="88"/>
      <c r="Q430" s="88"/>
      <c r="R430" s="88"/>
      <c r="S430" s="88"/>
      <c r="T430" s="89"/>
      <c r="U430" s="42"/>
      <c r="V430" s="42"/>
      <c r="W430" s="42"/>
      <c r="X430" s="42"/>
      <c r="Y430" s="42"/>
      <c r="Z430" s="42"/>
      <c r="AA430" s="42"/>
      <c r="AB430" s="42"/>
      <c r="AC430" s="42"/>
      <c r="AD430" s="42"/>
      <c r="AE430" s="42"/>
      <c r="AT430" s="20" t="s">
        <v>141</v>
      </c>
      <c r="AU430" s="20" t="s">
        <v>81</v>
      </c>
    </row>
    <row r="431" s="14" customFormat="1">
      <c r="A431" s="14"/>
      <c r="B431" s="234"/>
      <c r="C431" s="235"/>
      <c r="D431" s="216" t="s">
        <v>145</v>
      </c>
      <c r="E431" s="236" t="s">
        <v>21</v>
      </c>
      <c r="F431" s="237" t="s">
        <v>174</v>
      </c>
      <c r="G431" s="235"/>
      <c r="H431" s="236" t="s">
        <v>21</v>
      </c>
      <c r="I431" s="238"/>
      <c r="J431" s="235"/>
      <c r="K431" s="235"/>
      <c r="L431" s="239"/>
      <c r="M431" s="240"/>
      <c r="N431" s="241"/>
      <c r="O431" s="241"/>
      <c r="P431" s="241"/>
      <c r="Q431" s="241"/>
      <c r="R431" s="241"/>
      <c r="S431" s="241"/>
      <c r="T431" s="24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3" t="s">
        <v>145</v>
      </c>
      <c r="AU431" s="243" t="s">
        <v>81</v>
      </c>
      <c r="AV431" s="14" t="s">
        <v>79</v>
      </c>
      <c r="AW431" s="14" t="s">
        <v>36</v>
      </c>
      <c r="AX431" s="14" t="s">
        <v>74</v>
      </c>
      <c r="AY431" s="243" t="s">
        <v>131</v>
      </c>
    </row>
    <row r="432" s="13" customFormat="1">
      <c r="A432" s="13"/>
      <c r="B432" s="223"/>
      <c r="C432" s="224"/>
      <c r="D432" s="216" t="s">
        <v>145</v>
      </c>
      <c r="E432" s="225" t="s">
        <v>21</v>
      </c>
      <c r="F432" s="226" t="s">
        <v>517</v>
      </c>
      <c r="G432" s="224"/>
      <c r="H432" s="227">
        <v>5.1399999999999997</v>
      </c>
      <c r="I432" s="228"/>
      <c r="J432" s="224"/>
      <c r="K432" s="224"/>
      <c r="L432" s="229"/>
      <c r="M432" s="230"/>
      <c r="N432" s="231"/>
      <c r="O432" s="231"/>
      <c r="P432" s="231"/>
      <c r="Q432" s="231"/>
      <c r="R432" s="231"/>
      <c r="S432" s="231"/>
      <c r="T432" s="23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3" t="s">
        <v>145</v>
      </c>
      <c r="AU432" s="233" t="s">
        <v>81</v>
      </c>
      <c r="AV432" s="13" t="s">
        <v>81</v>
      </c>
      <c r="AW432" s="13" t="s">
        <v>36</v>
      </c>
      <c r="AX432" s="13" t="s">
        <v>74</v>
      </c>
      <c r="AY432" s="233" t="s">
        <v>131</v>
      </c>
    </row>
    <row r="433" s="15" customFormat="1">
      <c r="A433" s="15"/>
      <c r="B433" s="244"/>
      <c r="C433" s="245"/>
      <c r="D433" s="216" t="s">
        <v>145</v>
      </c>
      <c r="E433" s="246" t="s">
        <v>21</v>
      </c>
      <c r="F433" s="247" t="s">
        <v>166</v>
      </c>
      <c r="G433" s="245"/>
      <c r="H433" s="248">
        <v>5.1399999999999997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4" t="s">
        <v>145</v>
      </c>
      <c r="AU433" s="254" t="s">
        <v>81</v>
      </c>
      <c r="AV433" s="15" t="s">
        <v>139</v>
      </c>
      <c r="AW433" s="15" t="s">
        <v>36</v>
      </c>
      <c r="AX433" s="15" t="s">
        <v>79</v>
      </c>
      <c r="AY433" s="254" t="s">
        <v>131</v>
      </c>
    </row>
    <row r="434" s="2" customFormat="1" ht="24.15" customHeight="1">
      <c r="A434" s="42"/>
      <c r="B434" s="43"/>
      <c r="C434" s="203" t="s">
        <v>518</v>
      </c>
      <c r="D434" s="203" t="s">
        <v>134</v>
      </c>
      <c r="E434" s="204" t="s">
        <v>519</v>
      </c>
      <c r="F434" s="205" t="s">
        <v>520</v>
      </c>
      <c r="G434" s="206" t="s">
        <v>179</v>
      </c>
      <c r="H434" s="207">
        <v>2.0699999999999998</v>
      </c>
      <c r="I434" s="208"/>
      <c r="J434" s="209">
        <f>ROUND(I434*H434,2)</f>
        <v>0</v>
      </c>
      <c r="K434" s="205" t="s">
        <v>138</v>
      </c>
      <c r="L434" s="48"/>
      <c r="M434" s="210" t="s">
        <v>21</v>
      </c>
      <c r="N434" s="211" t="s">
        <v>45</v>
      </c>
      <c r="O434" s="88"/>
      <c r="P434" s="212">
        <f>O434*H434</f>
        <v>0</v>
      </c>
      <c r="Q434" s="212">
        <v>0</v>
      </c>
      <c r="R434" s="212">
        <f>Q434*H434</f>
        <v>0</v>
      </c>
      <c r="S434" s="212">
        <v>0.27000000000000002</v>
      </c>
      <c r="T434" s="213">
        <f>S434*H434</f>
        <v>0.55889999999999995</v>
      </c>
      <c r="U434" s="42"/>
      <c r="V434" s="42"/>
      <c r="W434" s="42"/>
      <c r="X434" s="42"/>
      <c r="Y434" s="42"/>
      <c r="Z434" s="42"/>
      <c r="AA434" s="42"/>
      <c r="AB434" s="42"/>
      <c r="AC434" s="42"/>
      <c r="AD434" s="42"/>
      <c r="AE434" s="42"/>
      <c r="AR434" s="214" t="s">
        <v>139</v>
      </c>
      <c r="AT434" s="214" t="s">
        <v>134</v>
      </c>
      <c r="AU434" s="214" t="s">
        <v>81</v>
      </c>
      <c r="AY434" s="20" t="s">
        <v>131</v>
      </c>
      <c r="BE434" s="215">
        <f>IF(N434="základní",J434,0)</f>
        <v>0</v>
      </c>
      <c r="BF434" s="215">
        <f>IF(N434="snížená",J434,0)</f>
        <v>0</v>
      </c>
      <c r="BG434" s="215">
        <f>IF(N434="zákl. přenesená",J434,0)</f>
        <v>0</v>
      </c>
      <c r="BH434" s="215">
        <f>IF(N434="sníž. přenesená",J434,0)</f>
        <v>0</v>
      </c>
      <c r="BI434" s="215">
        <f>IF(N434="nulová",J434,0)</f>
        <v>0</v>
      </c>
      <c r="BJ434" s="20" t="s">
        <v>79</v>
      </c>
      <c r="BK434" s="215">
        <f>ROUND(I434*H434,2)</f>
        <v>0</v>
      </c>
      <c r="BL434" s="20" t="s">
        <v>139</v>
      </c>
      <c r="BM434" s="214" t="s">
        <v>521</v>
      </c>
    </row>
    <row r="435" s="2" customFormat="1">
      <c r="A435" s="42"/>
      <c r="B435" s="43"/>
      <c r="C435" s="44"/>
      <c r="D435" s="216" t="s">
        <v>141</v>
      </c>
      <c r="E435" s="44"/>
      <c r="F435" s="217" t="s">
        <v>522</v>
      </c>
      <c r="G435" s="44"/>
      <c r="H435" s="44"/>
      <c r="I435" s="218"/>
      <c r="J435" s="44"/>
      <c r="K435" s="44"/>
      <c r="L435" s="48"/>
      <c r="M435" s="219"/>
      <c r="N435" s="220"/>
      <c r="O435" s="88"/>
      <c r="P435" s="88"/>
      <c r="Q435" s="88"/>
      <c r="R435" s="88"/>
      <c r="S435" s="88"/>
      <c r="T435" s="89"/>
      <c r="U435" s="42"/>
      <c r="V435" s="42"/>
      <c r="W435" s="42"/>
      <c r="X435" s="42"/>
      <c r="Y435" s="42"/>
      <c r="Z435" s="42"/>
      <c r="AA435" s="42"/>
      <c r="AB435" s="42"/>
      <c r="AC435" s="42"/>
      <c r="AD435" s="42"/>
      <c r="AE435" s="42"/>
      <c r="AT435" s="20" t="s">
        <v>141</v>
      </c>
      <c r="AU435" s="20" t="s">
        <v>81</v>
      </c>
    </row>
    <row r="436" s="2" customFormat="1">
      <c r="A436" s="42"/>
      <c r="B436" s="43"/>
      <c r="C436" s="44"/>
      <c r="D436" s="221" t="s">
        <v>143</v>
      </c>
      <c r="E436" s="44"/>
      <c r="F436" s="222" t="s">
        <v>523</v>
      </c>
      <c r="G436" s="44"/>
      <c r="H436" s="44"/>
      <c r="I436" s="218"/>
      <c r="J436" s="44"/>
      <c r="K436" s="44"/>
      <c r="L436" s="48"/>
      <c r="M436" s="219"/>
      <c r="N436" s="220"/>
      <c r="O436" s="88"/>
      <c r="P436" s="88"/>
      <c r="Q436" s="88"/>
      <c r="R436" s="88"/>
      <c r="S436" s="88"/>
      <c r="T436" s="89"/>
      <c r="U436" s="42"/>
      <c r="V436" s="42"/>
      <c r="W436" s="42"/>
      <c r="X436" s="42"/>
      <c r="Y436" s="42"/>
      <c r="Z436" s="42"/>
      <c r="AA436" s="42"/>
      <c r="AB436" s="42"/>
      <c r="AC436" s="42"/>
      <c r="AD436" s="42"/>
      <c r="AE436" s="42"/>
      <c r="AT436" s="20" t="s">
        <v>143</v>
      </c>
      <c r="AU436" s="20" t="s">
        <v>81</v>
      </c>
    </row>
    <row r="437" s="14" customFormat="1">
      <c r="A437" s="14"/>
      <c r="B437" s="234"/>
      <c r="C437" s="235"/>
      <c r="D437" s="216" t="s">
        <v>145</v>
      </c>
      <c r="E437" s="236" t="s">
        <v>21</v>
      </c>
      <c r="F437" s="237" t="s">
        <v>524</v>
      </c>
      <c r="G437" s="235"/>
      <c r="H437" s="236" t="s">
        <v>21</v>
      </c>
      <c r="I437" s="238"/>
      <c r="J437" s="235"/>
      <c r="K437" s="235"/>
      <c r="L437" s="239"/>
      <c r="M437" s="240"/>
      <c r="N437" s="241"/>
      <c r="O437" s="241"/>
      <c r="P437" s="241"/>
      <c r="Q437" s="241"/>
      <c r="R437" s="241"/>
      <c r="S437" s="241"/>
      <c r="T437" s="24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3" t="s">
        <v>145</v>
      </c>
      <c r="AU437" s="243" t="s">
        <v>81</v>
      </c>
      <c r="AV437" s="14" t="s">
        <v>79</v>
      </c>
      <c r="AW437" s="14" t="s">
        <v>36</v>
      </c>
      <c r="AX437" s="14" t="s">
        <v>74</v>
      </c>
      <c r="AY437" s="243" t="s">
        <v>131</v>
      </c>
    </row>
    <row r="438" s="13" customFormat="1">
      <c r="A438" s="13"/>
      <c r="B438" s="223"/>
      <c r="C438" s="224"/>
      <c r="D438" s="216" t="s">
        <v>145</v>
      </c>
      <c r="E438" s="225" t="s">
        <v>21</v>
      </c>
      <c r="F438" s="226" t="s">
        <v>525</v>
      </c>
      <c r="G438" s="224"/>
      <c r="H438" s="227">
        <v>2.0699999999999998</v>
      </c>
      <c r="I438" s="228"/>
      <c r="J438" s="224"/>
      <c r="K438" s="224"/>
      <c r="L438" s="229"/>
      <c r="M438" s="230"/>
      <c r="N438" s="231"/>
      <c r="O438" s="231"/>
      <c r="P438" s="231"/>
      <c r="Q438" s="231"/>
      <c r="R438" s="231"/>
      <c r="S438" s="231"/>
      <c r="T438" s="23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3" t="s">
        <v>145</v>
      </c>
      <c r="AU438" s="233" t="s">
        <v>81</v>
      </c>
      <c r="AV438" s="13" t="s">
        <v>81</v>
      </c>
      <c r="AW438" s="13" t="s">
        <v>36</v>
      </c>
      <c r="AX438" s="13" t="s">
        <v>79</v>
      </c>
      <c r="AY438" s="233" t="s">
        <v>131</v>
      </c>
    </row>
    <row r="439" s="2" customFormat="1" ht="33" customHeight="1">
      <c r="A439" s="42"/>
      <c r="B439" s="43"/>
      <c r="C439" s="203" t="s">
        <v>526</v>
      </c>
      <c r="D439" s="203" t="s">
        <v>134</v>
      </c>
      <c r="E439" s="204" t="s">
        <v>527</v>
      </c>
      <c r="F439" s="205" t="s">
        <v>528</v>
      </c>
      <c r="G439" s="206" t="s">
        <v>137</v>
      </c>
      <c r="H439" s="207">
        <v>1</v>
      </c>
      <c r="I439" s="208"/>
      <c r="J439" s="209">
        <f>ROUND(I439*H439,2)</f>
        <v>0</v>
      </c>
      <c r="K439" s="205" t="s">
        <v>138</v>
      </c>
      <c r="L439" s="48"/>
      <c r="M439" s="210" t="s">
        <v>21</v>
      </c>
      <c r="N439" s="211" t="s">
        <v>45</v>
      </c>
      <c r="O439" s="88"/>
      <c r="P439" s="212">
        <f>O439*H439</f>
        <v>0</v>
      </c>
      <c r="Q439" s="212">
        <v>0</v>
      </c>
      <c r="R439" s="212">
        <f>Q439*H439</f>
        <v>0</v>
      </c>
      <c r="S439" s="212">
        <v>0.34399999999999997</v>
      </c>
      <c r="T439" s="213">
        <f>S439*H439</f>
        <v>0.34399999999999997</v>
      </c>
      <c r="U439" s="42"/>
      <c r="V439" s="42"/>
      <c r="W439" s="42"/>
      <c r="X439" s="42"/>
      <c r="Y439" s="42"/>
      <c r="Z439" s="42"/>
      <c r="AA439" s="42"/>
      <c r="AB439" s="42"/>
      <c r="AC439" s="42"/>
      <c r="AD439" s="42"/>
      <c r="AE439" s="42"/>
      <c r="AR439" s="214" t="s">
        <v>139</v>
      </c>
      <c r="AT439" s="214" t="s">
        <v>134</v>
      </c>
      <c r="AU439" s="214" t="s">
        <v>81</v>
      </c>
      <c r="AY439" s="20" t="s">
        <v>131</v>
      </c>
      <c r="BE439" s="215">
        <f>IF(N439="základní",J439,0)</f>
        <v>0</v>
      </c>
      <c r="BF439" s="215">
        <f>IF(N439="snížená",J439,0)</f>
        <v>0</v>
      </c>
      <c r="BG439" s="215">
        <f>IF(N439="zákl. přenesená",J439,0)</f>
        <v>0</v>
      </c>
      <c r="BH439" s="215">
        <f>IF(N439="sníž. přenesená",J439,0)</f>
        <v>0</v>
      </c>
      <c r="BI439" s="215">
        <f>IF(N439="nulová",J439,0)</f>
        <v>0</v>
      </c>
      <c r="BJ439" s="20" t="s">
        <v>79</v>
      </c>
      <c r="BK439" s="215">
        <f>ROUND(I439*H439,2)</f>
        <v>0</v>
      </c>
      <c r="BL439" s="20" t="s">
        <v>139</v>
      </c>
      <c r="BM439" s="214" t="s">
        <v>529</v>
      </c>
    </row>
    <row r="440" s="2" customFormat="1">
      <c r="A440" s="42"/>
      <c r="B440" s="43"/>
      <c r="C440" s="44"/>
      <c r="D440" s="216" t="s">
        <v>141</v>
      </c>
      <c r="E440" s="44"/>
      <c r="F440" s="217" t="s">
        <v>530</v>
      </c>
      <c r="G440" s="44"/>
      <c r="H440" s="44"/>
      <c r="I440" s="218"/>
      <c r="J440" s="44"/>
      <c r="K440" s="44"/>
      <c r="L440" s="48"/>
      <c r="M440" s="219"/>
      <c r="N440" s="220"/>
      <c r="O440" s="88"/>
      <c r="P440" s="88"/>
      <c r="Q440" s="88"/>
      <c r="R440" s="88"/>
      <c r="S440" s="88"/>
      <c r="T440" s="89"/>
      <c r="U440" s="42"/>
      <c r="V440" s="42"/>
      <c r="W440" s="42"/>
      <c r="X440" s="42"/>
      <c r="Y440" s="42"/>
      <c r="Z440" s="42"/>
      <c r="AA440" s="42"/>
      <c r="AB440" s="42"/>
      <c r="AC440" s="42"/>
      <c r="AD440" s="42"/>
      <c r="AE440" s="42"/>
      <c r="AT440" s="20" t="s">
        <v>141</v>
      </c>
      <c r="AU440" s="20" t="s">
        <v>81</v>
      </c>
    </row>
    <row r="441" s="2" customFormat="1">
      <c r="A441" s="42"/>
      <c r="B441" s="43"/>
      <c r="C441" s="44"/>
      <c r="D441" s="221" t="s">
        <v>143</v>
      </c>
      <c r="E441" s="44"/>
      <c r="F441" s="222" t="s">
        <v>531</v>
      </c>
      <c r="G441" s="44"/>
      <c r="H441" s="44"/>
      <c r="I441" s="218"/>
      <c r="J441" s="44"/>
      <c r="K441" s="44"/>
      <c r="L441" s="48"/>
      <c r="M441" s="219"/>
      <c r="N441" s="220"/>
      <c r="O441" s="88"/>
      <c r="P441" s="88"/>
      <c r="Q441" s="88"/>
      <c r="R441" s="88"/>
      <c r="S441" s="88"/>
      <c r="T441" s="89"/>
      <c r="U441" s="42"/>
      <c r="V441" s="42"/>
      <c r="W441" s="42"/>
      <c r="X441" s="42"/>
      <c r="Y441" s="42"/>
      <c r="Z441" s="42"/>
      <c r="AA441" s="42"/>
      <c r="AB441" s="42"/>
      <c r="AC441" s="42"/>
      <c r="AD441" s="42"/>
      <c r="AE441" s="42"/>
      <c r="AT441" s="20" t="s">
        <v>143</v>
      </c>
      <c r="AU441" s="20" t="s">
        <v>81</v>
      </c>
    </row>
    <row r="442" s="13" customFormat="1">
      <c r="A442" s="13"/>
      <c r="B442" s="223"/>
      <c r="C442" s="224"/>
      <c r="D442" s="216" t="s">
        <v>145</v>
      </c>
      <c r="E442" s="225" t="s">
        <v>21</v>
      </c>
      <c r="F442" s="226" t="s">
        <v>532</v>
      </c>
      <c r="G442" s="224"/>
      <c r="H442" s="227">
        <v>1</v>
      </c>
      <c r="I442" s="228"/>
      <c r="J442" s="224"/>
      <c r="K442" s="224"/>
      <c r="L442" s="229"/>
      <c r="M442" s="230"/>
      <c r="N442" s="231"/>
      <c r="O442" s="231"/>
      <c r="P442" s="231"/>
      <c r="Q442" s="231"/>
      <c r="R442" s="231"/>
      <c r="S442" s="231"/>
      <c r="T442" s="23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3" t="s">
        <v>145</v>
      </c>
      <c r="AU442" s="233" t="s">
        <v>81</v>
      </c>
      <c r="AV442" s="13" t="s">
        <v>81</v>
      </c>
      <c r="AW442" s="13" t="s">
        <v>36</v>
      </c>
      <c r="AX442" s="13" t="s">
        <v>79</v>
      </c>
      <c r="AY442" s="233" t="s">
        <v>131</v>
      </c>
    </row>
    <row r="443" s="2" customFormat="1" ht="24.15" customHeight="1">
      <c r="A443" s="42"/>
      <c r="B443" s="43"/>
      <c r="C443" s="203" t="s">
        <v>533</v>
      </c>
      <c r="D443" s="203" t="s">
        <v>134</v>
      </c>
      <c r="E443" s="204" t="s">
        <v>534</v>
      </c>
      <c r="F443" s="205" t="s">
        <v>535</v>
      </c>
      <c r="G443" s="206" t="s">
        <v>196</v>
      </c>
      <c r="H443" s="207">
        <v>6</v>
      </c>
      <c r="I443" s="208"/>
      <c r="J443" s="209">
        <f>ROUND(I443*H443,2)</f>
        <v>0</v>
      </c>
      <c r="K443" s="205" t="s">
        <v>138</v>
      </c>
      <c r="L443" s="48"/>
      <c r="M443" s="210" t="s">
        <v>21</v>
      </c>
      <c r="N443" s="211" t="s">
        <v>45</v>
      </c>
      <c r="O443" s="88"/>
      <c r="P443" s="212">
        <f>O443*H443</f>
        <v>0</v>
      </c>
      <c r="Q443" s="212">
        <v>0</v>
      </c>
      <c r="R443" s="212">
        <f>Q443*H443</f>
        <v>0</v>
      </c>
      <c r="S443" s="212">
        <v>0.017999999999999999</v>
      </c>
      <c r="T443" s="213">
        <f>S443*H443</f>
        <v>0.10799999999999999</v>
      </c>
      <c r="U443" s="42"/>
      <c r="V443" s="42"/>
      <c r="W443" s="42"/>
      <c r="X443" s="42"/>
      <c r="Y443" s="42"/>
      <c r="Z443" s="42"/>
      <c r="AA443" s="42"/>
      <c r="AB443" s="42"/>
      <c r="AC443" s="42"/>
      <c r="AD443" s="42"/>
      <c r="AE443" s="42"/>
      <c r="AR443" s="214" t="s">
        <v>139</v>
      </c>
      <c r="AT443" s="214" t="s">
        <v>134</v>
      </c>
      <c r="AU443" s="214" t="s">
        <v>81</v>
      </c>
      <c r="AY443" s="20" t="s">
        <v>131</v>
      </c>
      <c r="BE443" s="215">
        <f>IF(N443="základní",J443,0)</f>
        <v>0</v>
      </c>
      <c r="BF443" s="215">
        <f>IF(N443="snížená",J443,0)</f>
        <v>0</v>
      </c>
      <c r="BG443" s="215">
        <f>IF(N443="zákl. přenesená",J443,0)</f>
        <v>0</v>
      </c>
      <c r="BH443" s="215">
        <f>IF(N443="sníž. přenesená",J443,0)</f>
        <v>0</v>
      </c>
      <c r="BI443" s="215">
        <f>IF(N443="nulová",J443,0)</f>
        <v>0</v>
      </c>
      <c r="BJ443" s="20" t="s">
        <v>79</v>
      </c>
      <c r="BK443" s="215">
        <f>ROUND(I443*H443,2)</f>
        <v>0</v>
      </c>
      <c r="BL443" s="20" t="s">
        <v>139</v>
      </c>
      <c r="BM443" s="214" t="s">
        <v>536</v>
      </c>
    </row>
    <row r="444" s="2" customFormat="1">
      <c r="A444" s="42"/>
      <c r="B444" s="43"/>
      <c r="C444" s="44"/>
      <c r="D444" s="216" t="s">
        <v>141</v>
      </c>
      <c r="E444" s="44"/>
      <c r="F444" s="217" t="s">
        <v>537</v>
      </c>
      <c r="G444" s="44"/>
      <c r="H444" s="44"/>
      <c r="I444" s="218"/>
      <c r="J444" s="44"/>
      <c r="K444" s="44"/>
      <c r="L444" s="48"/>
      <c r="M444" s="219"/>
      <c r="N444" s="220"/>
      <c r="O444" s="88"/>
      <c r="P444" s="88"/>
      <c r="Q444" s="88"/>
      <c r="R444" s="88"/>
      <c r="S444" s="88"/>
      <c r="T444" s="89"/>
      <c r="U444" s="42"/>
      <c r="V444" s="42"/>
      <c r="W444" s="42"/>
      <c r="X444" s="42"/>
      <c r="Y444" s="42"/>
      <c r="Z444" s="42"/>
      <c r="AA444" s="42"/>
      <c r="AB444" s="42"/>
      <c r="AC444" s="42"/>
      <c r="AD444" s="42"/>
      <c r="AE444" s="42"/>
      <c r="AT444" s="20" t="s">
        <v>141</v>
      </c>
      <c r="AU444" s="20" t="s">
        <v>81</v>
      </c>
    </row>
    <row r="445" s="2" customFormat="1">
      <c r="A445" s="42"/>
      <c r="B445" s="43"/>
      <c r="C445" s="44"/>
      <c r="D445" s="221" t="s">
        <v>143</v>
      </c>
      <c r="E445" s="44"/>
      <c r="F445" s="222" t="s">
        <v>538</v>
      </c>
      <c r="G445" s="44"/>
      <c r="H445" s="44"/>
      <c r="I445" s="218"/>
      <c r="J445" s="44"/>
      <c r="K445" s="44"/>
      <c r="L445" s="48"/>
      <c r="M445" s="219"/>
      <c r="N445" s="220"/>
      <c r="O445" s="88"/>
      <c r="P445" s="88"/>
      <c r="Q445" s="88"/>
      <c r="R445" s="88"/>
      <c r="S445" s="88"/>
      <c r="T445" s="89"/>
      <c r="U445" s="42"/>
      <c r="V445" s="42"/>
      <c r="W445" s="42"/>
      <c r="X445" s="42"/>
      <c r="Y445" s="42"/>
      <c r="Z445" s="42"/>
      <c r="AA445" s="42"/>
      <c r="AB445" s="42"/>
      <c r="AC445" s="42"/>
      <c r="AD445" s="42"/>
      <c r="AE445" s="42"/>
      <c r="AT445" s="20" t="s">
        <v>143</v>
      </c>
      <c r="AU445" s="20" t="s">
        <v>81</v>
      </c>
    </row>
    <row r="446" s="13" customFormat="1">
      <c r="A446" s="13"/>
      <c r="B446" s="223"/>
      <c r="C446" s="224"/>
      <c r="D446" s="216" t="s">
        <v>145</v>
      </c>
      <c r="E446" s="225" t="s">
        <v>21</v>
      </c>
      <c r="F446" s="226" t="s">
        <v>539</v>
      </c>
      <c r="G446" s="224"/>
      <c r="H446" s="227">
        <v>2</v>
      </c>
      <c r="I446" s="228"/>
      <c r="J446" s="224"/>
      <c r="K446" s="224"/>
      <c r="L446" s="229"/>
      <c r="M446" s="230"/>
      <c r="N446" s="231"/>
      <c r="O446" s="231"/>
      <c r="P446" s="231"/>
      <c r="Q446" s="231"/>
      <c r="R446" s="231"/>
      <c r="S446" s="231"/>
      <c r="T446" s="23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3" t="s">
        <v>145</v>
      </c>
      <c r="AU446" s="233" t="s">
        <v>81</v>
      </c>
      <c r="AV446" s="13" t="s">
        <v>81</v>
      </c>
      <c r="AW446" s="13" t="s">
        <v>36</v>
      </c>
      <c r="AX446" s="13" t="s">
        <v>74</v>
      </c>
      <c r="AY446" s="233" t="s">
        <v>131</v>
      </c>
    </row>
    <row r="447" s="13" customFormat="1">
      <c r="A447" s="13"/>
      <c r="B447" s="223"/>
      <c r="C447" s="224"/>
      <c r="D447" s="216" t="s">
        <v>145</v>
      </c>
      <c r="E447" s="225" t="s">
        <v>21</v>
      </c>
      <c r="F447" s="226" t="s">
        <v>540</v>
      </c>
      <c r="G447" s="224"/>
      <c r="H447" s="227">
        <v>1</v>
      </c>
      <c r="I447" s="228"/>
      <c r="J447" s="224"/>
      <c r="K447" s="224"/>
      <c r="L447" s="229"/>
      <c r="M447" s="230"/>
      <c r="N447" s="231"/>
      <c r="O447" s="231"/>
      <c r="P447" s="231"/>
      <c r="Q447" s="231"/>
      <c r="R447" s="231"/>
      <c r="S447" s="231"/>
      <c r="T447" s="23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3" t="s">
        <v>145</v>
      </c>
      <c r="AU447" s="233" t="s">
        <v>81</v>
      </c>
      <c r="AV447" s="13" t="s">
        <v>81</v>
      </c>
      <c r="AW447" s="13" t="s">
        <v>36</v>
      </c>
      <c r="AX447" s="13" t="s">
        <v>74</v>
      </c>
      <c r="AY447" s="233" t="s">
        <v>131</v>
      </c>
    </row>
    <row r="448" s="16" customFormat="1">
      <c r="A448" s="16"/>
      <c r="B448" s="255"/>
      <c r="C448" s="256"/>
      <c r="D448" s="216" t="s">
        <v>145</v>
      </c>
      <c r="E448" s="257" t="s">
        <v>21</v>
      </c>
      <c r="F448" s="258" t="s">
        <v>204</v>
      </c>
      <c r="G448" s="256"/>
      <c r="H448" s="259">
        <v>3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65" t="s">
        <v>145</v>
      </c>
      <c r="AU448" s="265" t="s">
        <v>81</v>
      </c>
      <c r="AV448" s="16" t="s">
        <v>132</v>
      </c>
      <c r="AW448" s="16" t="s">
        <v>36</v>
      </c>
      <c r="AX448" s="16" t="s">
        <v>74</v>
      </c>
      <c r="AY448" s="265" t="s">
        <v>131</v>
      </c>
    </row>
    <row r="449" s="13" customFormat="1">
      <c r="A449" s="13"/>
      <c r="B449" s="223"/>
      <c r="C449" s="224"/>
      <c r="D449" s="216" t="s">
        <v>145</v>
      </c>
      <c r="E449" s="225" t="s">
        <v>21</v>
      </c>
      <c r="F449" s="226" t="s">
        <v>541</v>
      </c>
      <c r="G449" s="224"/>
      <c r="H449" s="227">
        <v>1</v>
      </c>
      <c r="I449" s="228"/>
      <c r="J449" s="224"/>
      <c r="K449" s="224"/>
      <c r="L449" s="229"/>
      <c r="M449" s="230"/>
      <c r="N449" s="231"/>
      <c r="O449" s="231"/>
      <c r="P449" s="231"/>
      <c r="Q449" s="231"/>
      <c r="R449" s="231"/>
      <c r="S449" s="231"/>
      <c r="T449" s="23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3" t="s">
        <v>145</v>
      </c>
      <c r="AU449" s="233" t="s">
        <v>81</v>
      </c>
      <c r="AV449" s="13" t="s">
        <v>81</v>
      </c>
      <c r="AW449" s="13" t="s">
        <v>36</v>
      </c>
      <c r="AX449" s="13" t="s">
        <v>74</v>
      </c>
      <c r="AY449" s="233" t="s">
        <v>131</v>
      </c>
    </row>
    <row r="450" s="13" customFormat="1">
      <c r="A450" s="13"/>
      <c r="B450" s="223"/>
      <c r="C450" s="224"/>
      <c r="D450" s="216" t="s">
        <v>145</v>
      </c>
      <c r="E450" s="225" t="s">
        <v>21</v>
      </c>
      <c r="F450" s="226" t="s">
        <v>542</v>
      </c>
      <c r="G450" s="224"/>
      <c r="H450" s="227">
        <v>2</v>
      </c>
      <c r="I450" s="228"/>
      <c r="J450" s="224"/>
      <c r="K450" s="224"/>
      <c r="L450" s="229"/>
      <c r="M450" s="230"/>
      <c r="N450" s="231"/>
      <c r="O450" s="231"/>
      <c r="P450" s="231"/>
      <c r="Q450" s="231"/>
      <c r="R450" s="231"/>
      <c r="S450" s="231"/>
      <c r="T450" s="23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3" t="s">
        <v>145</v>
      </c>
      <c r="AU450" s="233" t="s">
        <v>81</v>
      </c>
      <c r="AV450" s="13" t="s">
        <v>81</v>
      </c>
      <c r="AW450" s="13" t="s">
        <v>36</v>
      </c>
      <c r="AX450" s="13" t="s">
        <v>74</v>
      </c>
      <c r="AY450" s="233" t="s">
        <v>131</v>
      </c>
    </row>
    <row r="451" s="16" customFormat="1">
      <c r="A451" s="16"/>
      <c r="B451" s="255"/>
      <c r="C451" s="256"/>
      <c r="D451" s="216" t="s">
        <v>145</v>
      </c>
      <c r="E451" s="257" t="s">
        <v>21</v>
      </c>
      <c r="F451" s="258" t="s">
        <v>204</v>
      </c>
      <c r="G451" s="256"/>
      <c r="H451" s="259">
        <v>3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T451" s="265" t="s">
        <v>145</v>
      </c>
      <c r="AU451" s="265" t="s">
        <v>81</v>
      </c>
      <c r="AV451" s="16" t="s">
        <v>132</v>
      </c>
      <c r="AW451" s="16" t="s">
        <v>36</v>
      </c>
      <c r="AX451" s="16" t="s">
        <v>74</v>
      </c>
      <c r="AY451" s="265" t="s">
        <v>131</v>
      </c>
    </row>
    <row r="452" s="15" customFormat="1">
      <c r="A452" s="15"/>
      <c r="B452" s="244"/>
      <c r="C452" s="245"/>
      <c r="D452" s="216" t="s">
        <v>145</v>
      </c>
      <c r="E452" s="246" t="s">
        <v>21</v>
      </c>
      <c r="F452" s="247" t="s">
        <v>166</v>
      </c>
      <c r="G452" s="245"/>
      <c r="H452" s="248">
        <v>6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4" t="s">
        <v>145</v>
      </c>
      <c r="AU452" s="254" t="s">
        <v>81</v>
      </c>
      <c r="AV452" s="15" t="s">
        <v>139</v>
      </c>
      <c r="AW452" s="15" t="s">
        <v>36</v>
      </c>
      <c r="AX452" s="15" t="s">
        <v>79</v>
      </c>
      <c r="AY452" s="254" t="s">
        <v>131</v>
      </c>
    </row>
    <row r="453" s="2" customFormat="1" ht="24.15" customHeight="1">
      <c r="A453" s="42"/>
      <c r="B453" s="43"/>
      <c r="C453" s="203" t="s">
        <v>543</v>
      </c>
      <c r="D453" s="203" t="s">
        <v>134</v>
      </c>
      <c r="E453" s="204" t="s">
        <v>544</v>
      </c>
      <c r="F453" s="205" t="s">
        <v>545</v>
      </c>
      <c r="G453" s="206" t="s">
        <v>196</v>
      </c>
      <c r="H453" s="207">
        <v>3</v>
      </c>
      <c r="I453" s="208"/>
      <c r="J453" s="209">
        <f>ROUND(I453*H453,2)</f>
        <v>0</v>
      </c>
      <c r="K453" s="205" t="s">
        <v>138</v>
      </c>
      <c r="L453" s="48"/>
      <c r="M453" s="210" t="s">
        <v>21</v>
      </c>
      <c r="N453" s="211" t="s">
        <v>45</v>
      </c>
      <c r="O453" s="88"/>
      <c r="P453" s="212">
        <f>O453*H453</f>
        <v>0</v>
      </c>
      <c r="Q453" s="212">
        <v>0</v>
      </c>
      <c r="R453" s="212">
        <f>Q453*H453</f>
        <v>0</v>
      </c>
      <c r="S453" s="212">
        <v>0.027</v>
      </c>
      <c r="T453" s="213">
        <f>S453*H453</f>
        <v>0.081000000000000003</v>
      </c>
      <c r="U453" s="42"/>
      <c r="V453" s="42"/>
      <c r="W453" s="42"/>
      <c r="X453" s="42"/>
      <c r="Y453" s="42"/>
      <c r="Z453" s="42"/>
      <c r="AA453" s="42"/>
      <c r="AB453" s="42"/>
      <c r="AC453" s="42"/>
      <c r="AD453" s="42"/>
      <c r="AE453" s="42"/>
      <c r="AR453" s="214" t="s">
        <v>139</v>
      </c>
      <c r="AT453" s="214" t="s">
        <v>134</v>
      </c>
      <c r="AU453" s="214" t="s">
        <v>81</v>
      </c>
      <c r="AY453" s="20" t="s">
        <v>131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20" t="s">
        <v>79</v>
      </c>
      <c r="BK453" s="215">
        <f>ROUND(I453*H453,2)</f>
        <v>0</v>
      </c>
      <c r="BL453" s="20" t="s">
        <v>139</v>
      </c>
      <c r="BM453" s="214" t="s">
        <v>546</v>
      </c>
    </row>
    <row r="454" s="2" customFormat="1">
      <c r="A454" s="42"/>
      <c r="B454" s="43"/>
      <c r="C454" s="44"/>
      <c r="D454" s="216" t="s">
        <v>141</v>
      </c>
      <c r="E454" s="44"/>
      <c r="F454" s="217" t="s">
        <v>547</v>
      </c>
      <c r="G454" s="44"/>
      <c r="H454" s="44"/>
      <c r="I454" s="218"/>
      <c r="J454" s="44"/>
      <c r="K454" s="44"/>
      <c r="L454" s="48"/>
      <c r="M454" s="219"/>
      <c r="N454" s="220"/>
      <c r="O454" s="88"/>
      <c r="P454" s="88"/>
      <c r="Q454" s="88"/>
      <c r="R454" s="88"/>
      <c r="S454" s="88"/>
      <c r="T454" s="89"/>
      <c r="U454" s="42"/>
      <c r="V454" s="42"/>
      <c r="W454" s="42"/>
      <c r="X454" s="42"/>
      <c r="Y454" s="42"/>
      <c r="Z454" s="42"/>
      <c r="AA454" s="42"/>
      <c r="AB454" s="42"/>
      <c r="AC454" s="42"/>
      <c r="AD454" s="42"/>
      <c r="AE454" s="42"/>
      <c r="AT454" s="20" t="s">
        <v>141</v>
      </c>
      <c r="AU454" s="20" t="s">
        <v>81</v>
      </c>
    </row>
    <row r="455" s="2" customFormat="1">
      <c r="A455" s="42"/>
      <c r="B455" s="43"/>
      <c r="C455" s="44"/>
      <c r="D455" s="221" t="s">
        <v>143</v>
      </c>
      <c r="E455" s="44"/>
      <c r="F455" s="222" t="s">
        <v>548</v>
      </c>
      <c r="G455" s="44"/>
      <c r="H455" s="44"/>
      <c r="I455" s="218"/>
      <c r="J455" s="44"/>
      <c r="K455" s="44"/>
      <c r="L455" s="48"/>
      <c r="M455" s="219"/>
      <c r="N455" s="220"/>
      <c r="O455" s="88"/>
      <c r="P455" s="88"/>
      <c r="Q455" s="88"/>
      <c r="R455" s="88"/>
      <c r="S455" s="88"/>
      <c r="T455" s="89"/>
      <c r="U455" s="42"/>
      <c r="V455" s="42"/>
      <c r="W455" s="42"/>
      <c r="X455" s="42"/>
      <c r="Y455" s="42"/>
      <c r="Z455" s="42"/>
      <c r="AA455" s="42"/>
      <c r="AB455" s="42"/>
      <c r="AC455" s="42"/>
      <c r="AD455" s="42"/>
      <c r="AE455" s="42"/>
      <c r="AT455" s="20" t="s">
        <v>143</v>
      </c>
      <c r="AU455" s="20" t="s">
        <v>81</v>
      </c>
    </row>
    <row r="456" s="13" customFormat="1">
      <c r="A456" s="13"/>
      <c r="B456" s="223"/>
      <c r="C456" s="224"/>
      <c r="D456" s="216" t="s">
        <v>145</v>
      </c>
      <c r="E456" s="225" t="s">
        <v>21</v>
      </c>
      <c r="F456" s="226" t="s">
        <v>549</v>
      </c>
      <c r="G456" s="224"/>
      <c r="H456" s="227">
        <v>3</v>
      </c>
      <c r="I456" s="228"/>
      <c r="J456" s="224"/>
      <c r="K456" s="224"/>
      <c r="L456" s="229"/>
      <c r="M456" s="230"/>
      <c r="N456" s="231"/>
      <c r="O456" s="231"/>
      <c r="P456" s="231"/>
      <c r="Q456" s="231"/>
      <c r="R456" s="231"/>
      <c r="S456" s="231"/>
      <c r="T456" s="23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3" t="s">
        <v>145</v>
      </c>
      <c r="AU456" s="233" t="s">
        <v>81</v>
      </c>
      <c r="AV456" s="13" t="s">
        <v>81</v>
      </c>
      <c r="AW456" s="13" t="s">
        <v>36</v>
      </c>
      <c r="AX456" s="13" t="s">
        <v>79</v>
      </c>
      <c r="AY456" s="233" t="s">
        <v>131</v>
      </c>
    </row>
    <row r="457" s="2" customFormat="1" ht="24.15" customHeight="1">
      <c r="A457" s="42"/>
      <c r="B457" s="43"/>
      <c r="C457" s="203" t="s">
        <v>550</v>
      </c>
      <c r="D457" s="203" t="s">
        <v>134</v>
      </c>
      <c r="E457" s="204" t="s">
        <v>551</v>
      </c>
      <c r="F457" s="205" t="s">
        <v>552</v>
      </c>
      <c r="G457" s="206" t="s">
        <v>196</v>
      </c>
      <c r="H457" s="207">
        <v>2.6000000000000001</v>
      </c>
      <c r="I457" s="208"/>
      <c r="J457" s="209">
        <f>ROUND(I457*H457,2)</f>
        <v>0</v>
      </c>
      <c r="K457" s="205" t="s">
        <v>138</v>
      </c>
      <c r="L457" s="48"/>
      <c r="M457" s="210" t="s">
        <v>21</v>
      </c>
      <c r="N457" s="211" t="s">
        <v>45</v>
      </c>
      <c r="O457" s="88"/>
      <c r="P457" s="212">
        <f>O457*H457</f>
        <v>0</v>
      </c>
      <c r="Q457" s="212">
        <v>0</v>
      </c>
      <c r="R457" s="212">
        <f>Q457*H457</f>
        <v>0</v>
      </c>
      <c r="S457" s="212">
        <v>0.042000000000000003</v>
      </c>
      <c r="T457" s="213">
        <f>S457*H457</f>
        <v>0.10920000000000001</v>
      </c>
      <c r="U457" s="42"/>
      <c r="V457" s="42"/>
      <c r="W457" s="42"/>
      <c r="X457" s="42"/>
      <c r="Y457" s="42"/>
      <c r="Z457" s="42"/>
      <c r="AA457" s="42"/>
      <c r="AB457" s="42"/>
      <c r="AC457" s="42"/>
      <c r="AD457" s="42"/>
      <c r="AE457" s="42"/>
      <c r="AR457" s="214" t="s">
        <v>139</v>
      </c>
      <c r="AT457" s="214" t="s">
        <v>134</v>
      </c>
      <c r="AU457" s="214" t="s">
        <v>81</v>
      </c>
      <c r="AY457" s="20" t="s">
        <v>131</v>
      </c>
      <c r="BE457" s="215">
        <f>IF(N457="základní",J457,0)</f>
        <v>0</v>
      </c>
      <c r="BF457" s="215">
        <f>IF(N457="snížená",J457,0)</f>
        <v>0</v>
      </c>
      <c r="BG457" s="215">
        <f>IF(N457="zákl. přenesená",J457,0)</f>
        <v>0</v>
      </c>
      <c r="BH457" s="215">
        <f>IF(N457="sníž. přenesená",J457,0)</f>
        <v>0</v>
      </c>
      <c r="BI457" s="215">
        <f>IF(N457="nulová",J457,0)</f>
        <v>0</v>
      </c>
      <c r="BJ457" s="20" t="s">
        <v>79</v>
      </c>
      <c r="BK457" s="215">
        <f>ROUND(I457*H457,2)</f>
        <v>0</v>
      </c>
      <c r="BL457" s="20" t="s">
        <v>139</v>
      </c>
      <c r="BM457" s="214" t="s">
        <v>553</v>
      </c>
    </row>
    <row r="458" s="2" customFormat="1">
      <c r="A458" s="42"/>
      <c r="B458" s="43"/>
      <c r="C458" s="44"/>
      <c r="D458" s="216" t="s">
        <v>141</v>
      </c>
      <c r="E458" s="44"/>
      <c r="F458" s="217" t="s">
        <v>554</v>
      </c>
      <c r="G458" s="44"/>
      <c r="H458" s="44"/>
      <c r="I458" s="218"/>
      <c r="J458" s="44"/>
      <c r="K458" s="44"/>
      <c r="L458" s="48"/>
      <c r="M458" s="219"/>
      <c r="N458" s="220"/>
      <c r="O458" s="88"/>
      <c r="P458" s="88"/>
      <c r="Q458" s="88"/>
      <c r="R458" s="88"/>
      <c r="S458" s="88"/>
      <c r="T458" s="89"/>
      <c r="U458" s="42"/>
      <c r="V458" s="42"/>
      <c r="W458" s="42"/>
      <c r="X458" s="42"/>
      <c r="Y458" s="42"/>
      <c r="Z458" s="42"/>
      <c r="AA458" s="42"/>
      <c r="AB458" s="42"/>
      <c r="AC458" s="42"/>
      <c r="AD458" s="42"/>
      <c r="AE458" s="42"/>
      <c r="AT458" s="20" t="s">
        <v>141</v>
      </c>
      <c r="AU458" s="20" t="s">
        <v>81</v>
      </c>
    </row>
    <row r="459" s="2" customFormat="1">
      <c r="A459" s="42"/>
      <c r="B459" s="43"/>
      <c r="C459" s="44"/>
      <c r="D459" s="221" t="s">
        <v>143</v>
      </c>
      <c r="E459" s="44"/>
      <c r="F459" s="222" t="s">
        <v>555</v>
      </c>
      <c r="G459" s="44"/>
      <c r="H459" s="44"/>
      <c r="I459" s="218"/>
      <c r="J459" s="44"/>
      <c r="K459" s="44"/>
      <c r="L459" s="48"/>
      <c r="M459" s="219"/>
      <c r="N459" s="220"/>
      <c r="O459" s="88"/>
      <c r="P459" s="88"/>
      <c r="Q459" s="88"/>
      <c r="R459" s="88"/>
      <c r="S459" s="88"/>
      <c r="T459" s="89"/>
      <c r="U459" s="42"/>
      <c r="V459" s="42"/>
      <c r="W459" s="42"/>
      <c r="X459" s="42"/>
      <c r="Y459" s="42"/>
      <c r="Z459" s="42"/>
      <c r="AA459" s="42"/>
      <c r="AB459" s="42"/>
      <c r="AC459" s="42"/>
      <c r="AD459" s="42"/>
      <c r="AE459" s="42"/>
      <c r="AT459" s="20" t="s">
        <v>143</v>
      </c>
      <c r="AU459" s="20" t="s">
        <v>81</v>
      </c>
    </row>
    <row r="460" s="13" customFormat="1">
      <c r="A460" s="13"/>
      <c r="B460" s="223"/>
      <c r="C460" s="224"/>
      <c r="D460" s="216" t="s">
        <v>145</v>
      </c>
      <c r="E460" s="225" t="s">
        <v>21</v>
      </c>
      <c r="F460" s="226" t="s">
        <v>556</v>
      </c>
      <c r="G460" s="224"/>
      <c r="H460" s="227">
        <v>2.6000000000000001</v>
      </c>
      <c r="I460" s="228"/>
      <c r="J460" s="224"/>
      <c r="K460" s="224"/>
      <c r="L460" s="229"/>
      <c r="M460" s="230"/>
      <c r="N460" s="231"/>
      <c r="O460" s="231"/>
      <c r="P460" s="231"/>
      <c r="Q460" s="231"/>
      <c r="R460" s="231"/>
      <c r="S460" s="231"/>
      <c r="T460" s="23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3" t="s">
        <v>145</v>
      </c>
      <c r="AU460" s="233" t="s">
        <v>81</v>
      </c>
      <c r="AV460" s="13" t="s">
        <v>81</v>
      </c>
      <c r="AW460" s="13" t="s">
        <v>36</v>
      </c>
      <c r="AX460" s="13" t="s">
        <v>79</v>
      </c>
      <c r="AY460" s="233" t="s">
        <v>131</v>
      </c>
    </row>
    <row r="461" s="2" customFormat="1" ht="24.15" customHeight="1">
      <c r="A461" s="42"/>
      <c r="B461" s="43"/>
      <c r="C461" s="203" t="s">
        <v>557</v>
      </c>
      <c r="D461" s="203" t="s">
        <v>134</v>
      </c>
      <c r="E461" s="204" t="s">
        <v>558</v>
      </c>
      <c r="F461" s="205" t="s">
        <v>559</v>
      </c>
      <c r="G461" s="206" t="s">
        <v>196</v>
      </c>
      <c r="H461" s="207">
        <v>2.98</v>
      </c>
      <c r="I461" s="208"/>
      <c r="J461" s="209">
        <f>ROUND(I461*H461,2)</f>
        <v>0</v>
      </c>
      <c r="K461" s="205" t="s">
        <v>138</v>
      </c>
      <c r="L461" s="48"/>
      <c r="M461" s="210" t="s">
        <v>21</v>
      </c>
      <c r="N461" s="211" t="s">
        <v>45</v>
      </c>
      <c r="O461" s="88"/>
      <c r="P461" s="212">
        <f>O461*H461</f>
        <v>0</v>
      </c>
      <c r="Q461" s="212">
        <v>0</v>
      </c>
      <c r="R461" s="212">
        <f>Q461*H461</f>
        <v>0</v>
      </c>
      <c r="S461" s="212">
        <v>0.016</v>
      </c>
      <c r="T461" s="213">
        <f>S461*H461</f>
        <v>0.04768</v>
      </c>
      <c r="U461" s="42"/>
      <c r="V461" s="42"/>
      <c r="W461" s="42"/>
      <c r="X461" s="42"/>
      <c r="Y461" s="42"/>
      <c r="Z461" s="42"/>
      <c r="AA461" s="42"/>
      <c r="AB461" s="42"/>
      <c r="AC461" s="42"/>
      <c r="AD461" s="42"/>
      <c r="AE461" s="42"/>
      <c r="AR461" s="214" t="s">
        <v>139</v>
      </c>
      <c r="AT461" s="214" t="s">
        <v>134</v>
      </c>
      <c r="AU461" s="214" t="s">
        <v>81</v>
      </c>
      <c r="AY461" s="20" t="s">
        <v>131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20" t="s">
        <v>79</v>
      </c>
      <c r="BK461" s="215">
        <f>ROUND(I461*H461,2)</f>
        <v>0</v>
      </c>
      <c r="BL461" s="20" t="s">
        <v>139</v>
      </c>
      <c r="BM461" s="214" t="s">
        <v>560</v>
      </c>
    </row>
    <row r="462" s="2" customFormat="1">
      <c r="A462" s="42"/>
      <c r="B462" s="43"/>
      <c r="C462" s="44"/>
      <c r="D462" s="216" t="s">
        <v>141</v>
      </c>
      <c r="E462" s="44"/>
      <c r="F462" s="217" t="s">
        <v>561</v>
      </c>
      <c r="G462" s="44"/>
      <c r="H462" s="44"/>
      <c r="I462" s="218"/>
      <c r="J462" s="44"/>
      <c r="K462" s="44"/>
      <c r="L462" s="48"/>
      <c r="M462" s="219"/>
      <c r="N462" s="220"/>
      <c r="O462" s="88"/>
      <c r="P462" s="88"/>
      <c r="Q462" s="88"/>
      <c r="R462" s="88"/>
      <c r="S462" s="88"/>
      <c r="T462" s="89"/>
      <c r="U462" s="42"/>
      <c r="V462" s="42"/>
      <c r="W462" s="42"/>
      <c r="X462" s="42"/>
      <c r="Y462" s="42"/>
      <c r="Z462" s="42"/>
      <c r="AA462" s="42"/>
      <c r="AB462" s="42"/>
      <c r="AC462" s="42"/>
      <c r="AD462" s="42"/>
      <c r="AE462" s="42"/>
      <c r="AT462" s="20" t="s">
        <v>141</v>
      </c>
      <c r="AU462" s="20" t="s">
        <v>81</v>
      </c>
    </row>
    <row r="463" s="2" customFormat="1">
      <c r="A463" s="42"/>
      <c r="B463" s="43"/>
      <c r="C463" s="44"/>
      <c r="D463" s="221" t="s">
        <v>143</v>
      </c>
      <c r="E463" s="44"/>
      <c r="F463" s="222" t="s">
        <v>562</v>
      </c>
      <c r="G463" s="44"/>
      <c r="H463" s="44"/>
      <c r="I463" s="218"/>
      <c r="J463" s="44"/>
      <c r="K463" s="44"/>
      <c r="L463" s="48"/>
      <c r="M463" s="219"/>
      <c r="N463" s="220"/>
      <c r="O463" s="88"/>
      <c r="P463" s="88"/>
      <c r="Q463" s="88"/>
      <c r="R463" s="88"/>
      <c r="S463" s="88"/>
      <c r="T463" s="89"/>
      <c r="U463" s="42"/>
      <c r="V463" s="42"/>
      <c r="W463" s="42"/>
      <c r="X463" s="42"/>
      <c r="Y463" s="42"/>
      <c r="Z463" s="42"/>
      <c r="AA463" s="42"/>
      <c r="AB463" s="42"/>
      <c r="AC463" s="42"/>
      <c r="AD463" s="42"/>
      <c r="AE463" s="42"/>
      <c r="AT463" s="20" t="s">
        <v>143</v>
      </c>
      <c r="AU463" s="20" t="s">
        <v>81</v>
      </c>
    </row>
    <row r="464" s="14" customFormat="1">
      <c r="A464" s="14"/>
      <c r="B464" s="234"/>
      <c r="C464" s="235"/>
      <c r="D464" s="216" t="s">
        <v>145</v>
      </c>
      <c r="E464" s="236" t="s">
        <v>21</v>
      </c>
      <c r="F464" s="237" t="s">
        <v>563</v>
      </c>
      <c r="G464" s="235"/>
      <c r="H464" s="236" t="s">
        <v>21</v>
      </c>
      <c r="I464" s="238"/>
      <c r="J464" s="235"/>
      <c r="K464" s="235"/>
      <c r="L464" s="239"/>
      <c r="M464" s="240"/>
      <c r="N464" s="241"/>
      <c r="O464" s="241"/>
      <c r="P464" s="241"/>
      <c r="Q464" s="241"/>
      <c r="R464" s="241"/>
      <c r="S464" s="241"/>
      <c r="T464" s="24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3" t="s">
        <v>145</v>
      </c>
      <c r="AU464" s="243" t="s">
        <v>81</v>
      </c>
      <c r="AV464" s="14" t="s">
        <v>79</v>
      </c>
      <c r="AW464" s="14" t="s">
        <v>36</v>
      </c>
      <c r="AX464" s="14" t="s">
        <v>74</v>
      </c>
      <c r="AY464" s="243" t="s">
        <v>131</v>
      </c>
    </row>
    <row r="465" s="13" customFormat="1">
      <c r="A465" s="13"/>
      <c r="B465" s="223"/>
      <c r="C465" s="224"/>
      <c r="D465" s="216" t="s">
        <v>145</v>
      </c>
      <c r="E465" s="225" t="s">
        <v>21</v>
      </c>
      <c r="F465" s="226" t="s">
        <v>564</v>
      </c>
      <c r="G465" s="224"/>
      <c r="H465" s="227">
        <v>1.3400000000000001</v>
      </c>
      <c r="I465" s="228"/>
      <c r="J465" s="224"/>
      <c r="K465" s="224"/>
      <c r="L465" s="229"/>
      <c r="M465" s="230"/>
      <c r="N465" s="231"/>
      <c r="O465" s="231"/>
      <c r="P465" s="231"/>
      <c r="Q465" s="231"/>
      <c r="R465" s="231"/>
      <c r="S465" s="231"/>
      <c r="T465" s="23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3" t="s">
        <v>145</v>
      </c>
      <c r="AU465" s="233" t="s">
        <v>81</v>
      </c>
      <c r="AV465" s="13" t="s">
        <v>81</v>
      </c>
      <c r="AW465" s="13" t="s">
        <v>36</v>
      </c>
      <c r="AX465" s="13" t="s">
        <v>74</v>
      </c>
      <c r="AY465" s="233" t="s">
        <v>131</v>
      </c>
    </row>
    <row r="466" s="13" customFormat="1">
      <c r="A466" s="13"/>
      <c r="B466" s="223"/>
      <c r="C466" s="224"/>
      <c r="D466" s="216" t="s">
        <v>145</v>
      </c>
      <c r="E466" s="225" t="s">
        <v>21</v>
      </c>
      <c r="F466" s="226" t="s">
        <v>565</v>
      </c>
      <c r="G466" s="224"/>
      <c r="H466" s="227">
        <v>1.6399999999999999</v>
      </c>
      <c r="I466" s="228"/>
      <c r="J466" s="224"/>
      <c r="K466" s="224"/>
      <c r="L466" s="229"/>
      <c r="M466" s="230"/>
      <c r="N466" s="231"/>
      <c r="O466" s="231"/>
      <c r="P466" s="231"/>
      <c r="Q466" s="231"/>
      <c r="R466" s="231"/>
      <c r="S466" s="231"/>
      <c r="T466" s="23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3" t="s">
        <v>145</v>
      </c>
      <c r="AU466" s="233" t="s">
        <v>81</v>
      </c>
      <c r="AV466" s="13" t="s">
        <v>81</v>
      </c>
      <c r="AW466" s="13" t="s">
        <v>36</v>
      </c>
      <c r="AX466" s="13" t="s">
        <v>74</v>
      </c>
      <c r="AY466" s="233" t="s">
        <v>131</v>
      </c>
    </row>
    <row r="467" s="15" customFormat="1">
      <c r="A467" s="15"/>
      <c r="B467" s="244"/>
      <c r="C467" s="245"/>
      <c r="D467" s="216" t="s">
        <v>145</v>
      </c>
      <c r="E467" s="246" t="s">
        <v>21</v>
      </c>
      <c r="F467" s="247" t="s">
        <v>166</v>
      </c>
      <c r="G467" s="245"/>
      <c r="H467" s="248">
        <v>2.98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4" t="s">
        <v>145</v>
      </c>
      <c r="AU467" s="254" t="s">
        <v>81</v>
      </c>
      <c r="AV467" s="15" t="s">
        <v>139</v>
      </c>
      <c r="AW467" s="15" t="s">
        <v>36</v>
      </c>
      <c r="AX467" s="15" t="s">
        <v>79</v>
      </c>
      <c r="AY467" s="254" t="s">
        <v>131</v>
      </c>
    </row>
    <row r="468" s="2" customFormat="1" ht="24.15" customHeight="1">
      <c r="A468" s="42"/>
      <c r="B468" s="43"/>
      <c r="C468" s="203" t="s">
        <v>566</v>
      </c>
      <c r="D468" s="203" t="s">
        <v>134</v>
      </c>
      <c r="E468" s="204" t="s">
        <v>567</v>
      </c>
      <c r="F468" s="205" t="s">
        <v>568</v>
      </c>
      <c r="G468" s="206" t="s">
        <v>196</v>
      </c>
      <c r="H468" s="207">
        <v>16.699999999999999</v>
      </c>
      <c r="I468" s="208"/>
      <c r="J468" s="209">
        <f>ROUND(I468*H468,2)</f>
        <v>0</v>
      </c>
      <c r="K468" s="205" t="s">
        <v>138</v>
      </c>
      <c r="L468" s="48"/>
      <c r="M468" s="210" t="s">
        <v>21</v>
      </c>
      <c r="N468" s="211" t="s">
        <v>45</v>
      </c>
      <c r="O468" s="88"/>
      <c r="P468" s="212">
        <f>O468*H468</f>
        <v>0</v>
      </c>
      <c r="Q468" s="212">
        <v>0</v>
      </c>
      <c r="R468" s="212">
        <f>Q468*H468</f>
        <v>0</v>
      </c>
      <c r="S468" s="212">
        <v>0.021999999999999999</v>
      </c>
      <c r="T468" s="213">
        <f>S468*H468</f>
        <v>0.36739999999999995</v>
      </c>
      <c r="U468" s="42"/>
      <c r="V468" s="42"/>
      <c r="W468" s="42"/>
      <c r="X468" s="42"/>
      <c r="Y468" s="42"/>
      <c r="Z468" s="42"/>
      <c r="AA468" s="42"/>
      <c r="AB468" s="42"/>
      <c r="AC468" s="42"/>
      <c r="AD468" s="42"/>
      <c r="AE468" s="42"/>
      <c r="AR468" s="214" t="s">
        <v>139</v>
      </c>
      <c r="AT468" s="214" t="s">
        <v>134</v>
      </c>
      <c r="AU468" s="214" t="s">
        <v>81</v>
      </c>
      <c r="AY468" s="20" t="s">
        <v>131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20" t="s">
        <v>79</v>
      </c>
      <c r="BK468" s="215">
        <f>ROUND(I468*H468,2)</f>
        <v>0</v>
      </c>
      <c r="BL468" s="20" t="s">
        <v>139</v>
      </c>
      <c r="BM468" s="214" t="s">
        <v>569</v>
      </c>
    </row>
    <row r="469" s="2" customFormat="1">
      <c r="A469" s="42"/>
      <c r="B469" s="43"/>
      <c r="C469" s="44"/>
      <c r="D469" s="216" t="s">
        <v>141</v>
      </c>
      <c r="E469" s="44"/>
      <c r="F469" s="217" t="s">
        <v>570</v>
      </c>
      <c r="G469" s="44"/>
      <c r="H469" s="44"/>
      <c r="I469" s="218"/>
      <c r="J469" s="44"/>
      <c r="K469" s="44"/>
      <c r="L469" s="48"/>
      <c r="M469" s="219"/>
      <c r="N469" s="220"/>
      <c r="O469" s="88"/>
      <c r="P469" s="88"/>
      <c r="Q469" s="88"/>
      <c r="R469" s="88"/>
      <c r="S469" s="88"/>
      <c r="T469" s="89"/>
      <c r="U469" s="42"/>
      <c r="V469" s="42"/>
      <c r="W469" s="42"/>
      <c r="X469" s="42"/>
      <c r="Y469" s="42"/>
      <c r="Z469" s="42"/>
      <c r="AA469" s="42"/>
      <c r="AB469" s="42"/>
      <c r="AC469" s="42"/>
      <c r="AD469" s="42"/>
      <c r="AE469" s="42"/>
      <c r="AT469" s="20" t="s">
        <v>141</v>
      </c>
      <c r="AU469" s="20" t="s">
        <v>81</v>
      </c>
    </row>
    <row r="470" s="2" customFormat="1">
      <c r="A470" s="42"/>
      <c r="B470" s="43"/>
      <c r="C470" s="44"/>
      <c r="D470" s="221" t="s">
        <v>143</v>
      </c>
      <c r="E470" s="44"/>
      <c r="F470" s="222" t="s">
        <v>571</v>
      </c>
      <c r="G470" s="44"/>
      <c r="H470" s="44"/>
      <c r="I470" s="218"/>
      <c r="J470" s="44"/>
      <c r="K470" s="44"/>
      <c r="L470" s="48"/>
      <c r="M470" s="219"/>
      <c r="N470" s="220"/>
      <c r="O470" s="88"/>
      <c r="P470" s="88"/>
      <c r="Q470" s="88"/>
      <c r="R470" s="88"/>
      <c r="S470" s="88"/>
      <c r="T470" s="89"/>
      <c r="U470" s="42"/>
      <c r="V470" s="42"/>
      <c r="W470" s="42"/>
      <c r="X470" s="42"/>
      <c r="Y470" s="42"/>
      <c r="Z470" s="42"/>
      <c r="AA470" s="42"/>
      <c r="AB470" s="42"/>
      <c r="AC470" s="42"/>
      <c r="AD470" s="42"/>
      <c r="AE470" s="42"/>
      <c r="AT470" s="20" t="s">
        <v>143</v>
      </c>
      <c r="AU470" s="20" t="s">
        <v>81</v>
      </c>
    </row>
    <row r="471" s="14" customFormat="1">
      <c r="A471" s="14"/>
      <c r="B471" s="234"/>
      <c r="C471" s="235"/>
      <c r="D471" s="216" t="s">
        <v>145</v>
      </c>
      <c r="E471" s="236" t="s">
        <v>21</v>
      </c>
      <c r="F471" s="237" t="s">
        <v>572</v>
      </c>
      <c r="G471" s="235"/>
      <c r="H471" s="236" t="s">
        <v>21</v>
      </c>
      <c r="I471" s="238"/>
      <c r="J471" s="235"/>
      <c r="K471" s="235"/>
      <c r="L471" s="239"/>
      <c r="M471" s="240"/>
      <c r="N471" s="241"/>
      <c r="O471" s="241"/>
      <c r="P471" s="241"/>
      <c r="Q471" s="241"/>
      <c r="R471" s="241"/>
      <c r="S471" s="241"/>
      <c r="T471" s="24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3" t="s">
        <v>145</v>
      </c>
      <c r="AU471" s="243" t="s">
        <v>81</v>
      </c>
      <c r="AV471" s="14" t="s">
        <v>79</v>
      </c>
      <c r="AW471" s="14" t="s">
        <v>36</v>
      </c>
      <c r="AX471" s="14" t="s">
        <v>74</v>
      </c>
      <c r="AY471" s="243" t="s">
        <v>131</v>
      </c>
    </row>
    <row r="472" s="13" customFormat="1">
      <c r="A472" s="13"/>
      <c r="B472" s="223"/>
      <c r="C472" s="224"/>
      <c r="D472" s="216" t="s">
        <v>145</v>
      </c>
      <c r="E472" s="225" t="s">
        <v>21</v>
      </c>
      <c r="F472" s="226" t="s">
        <v>573</v>
      </c>
      <c r="G472" s="224"/>
      <c r="H472" s="227">
        <v>14</v>
      </c>
      <c r="I472" s="228"/>
      <c r="J472" s="224"/>
      <c r="K472" s="224"/>
      <c r="L472" s="229"/>
      <c r="M472" s="230"/>
      <c r="N472" s="231"/>
      <c r="O472" s="231"/>
      <c r="P472" s="231"/>
      <c r="Q472" s="231"/>
      <c r="R472" s="231"/>
      <c r="S472" s="231"/>
      <c r="T472" s="23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3" t="s">
        <v>145</v>
      </c>
      <c r="AU472" s="233" t="s">
        <v>81</v>
      </c>
      <c r="AV472" s="13" t="s">
        <v>81</v>
      </c>
      <c r="AW472" s="13" t="s">
        <v>36</v>
      </c>
      <c r="AX472" s="13" t="s">
        <v>74</v>
      </c>
      <c r="AY472" s="233" t="s">
        <v>131</v>
      </c>
    </row>
    <row r="473" s="13" customFormat="1">
      <c r="A473" s="13"/>
      <c r="B473" s="223"/>
      <c r="C473" s="224"/>
      <c r="D473" s="216" t="s">
        <v>145</v>
      </c>
      <c r="E473" s="225" t="s">
        <v>21</v>
      </c>
      <c r="F473" s="226" t="s">
        <v>574</v>
      </c>
      <c r="G473" s="224"/>
      <c r="H473" s="227">
        <v>2.7000000000000002</v>
      </c>
      <c r="I473" s="228"/>
      <c r="J473" s="224"/>
      <c r="K473" s="224"/>
      <c r="L473" s="229"/>
      <c r="M473" s="230"/>
      <c r="N473" s="231"/>
      <c r="O473" s="231"/>
      <c r="P473" s="231"/>
      <c r="Q473" s="231"/>
      <c r="R473" s="231"/>
      <c r="S473" s="231"/>
      <c r="T473" s="23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3" t="s">
        <v>145</v>
      </c>
      <c r="AU473" s="233" t="s">
        <v>81</v>
      </c>
      <c r="AV473" s="13" t="s">
        <v>81</v>
      </c>
      <c r="AW473" s="13" t="s">
        <v>36</v>
      </c>
      <c r="AX473" s="13" t="s">
        <v>74</v>
      </c>
      <c r="AY473" s="233" t="s">
        <v>131</v>
      </c>
    </row>
    <row r="474" s="15" customFormat="1">
      <c r="A474" s="15"/>
      <c r="B474" s="244"/>
      <c r="C474" s="245"/>
      <c r="D474" s="216" t="s">
        <v>145</v>
      </c>
      <c r="E474" s="246" t="s">
        <v>21</v>
      </c>
      <c r="F474" s="247" t="s">
        <v>166</v>
      </c>
      <c r="G474" s="245"/>
      <c r="H474" s="248">
        <v>16.699999999999999</v>
      </c>
      <c r="I474" s="249"/>
      <c r="J474" s="245"/>
      <c r="K474" s="245"/>
      <c r="L474" s="250"/>
      <c r="M474" s="251"/>
      <c r="N474" s="252"/>
      <c r="O474" s="252"/>
      <c r="P474" s="252"/>
      <c r="Q474" s="252"/>
      <c r="R474" s="252"/>
      <c r="S474" s="252"/>
      <c r="T474" s="253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4" t="s">
        <v>145</v>
      </c>
      <c r="AU474" s="254" t="s">
        <v>81</v>
      </c>
      <c r="AV474" s="15" t="s">
        <v>139</v>
      </c>
      <c r="AW474" s="15" t="s">
        <v>36</v>
      </c>
      <c r="AX474" s="15" t="s">
        <v>79</v>
      </c>
      <c r="AY474" s="254" t="s">
        <v>131</v>
      </c>
    </row>
    <row r="475" s="2" customFormat="1" ht="24.15" customHeight="1">
      <c r="A475" s="42"/>
      <c r="B475" s="43"/>
      <c r="C475" s="203" t="s">
        <v>575</v>
      </c>
      <c r="D475" s="203" t="s">
        <v>134</v>
      </c>
      <c r="E475" s="204" t="s">
        <v>576</v>
      </c>
      <c r="F475" s="205" t="s">
        <v>577</v>
      </c>
      <c r="G475" s="206" t="s">
        <v>196</v>
      </c>
      <c r="H475" s="207">
        <v>5.96</v>
      </c>
      <c r="I475" s="208"/>
      <c r="J475" s="209">
        <f>ROUND(I475*H475,2)</f>
        <v>0</v>
      </c>
      <c r="K475" s="205" t="s">
        <v>138</v>
      </c>
      <c r="L475" s="48"/>
      <c r="M475" s="210" t="s">
        <v>21</v>
      </c>
      <c r="N475" s="211" t="s">
        <v>45</v>
      </c>
      <c r="O475" s="88"/>
      <c r="P475" s="212">
        <f>O475*H475</f>
        <v>0</v>
      </c>
      <c r="Q475" s="212">
        <v>0</v>
      </c>
      <c r="R475" s="212">
        <f>Q475*H475</f>
        <v>0</v>
      </c>
      <c r="S475" s="212">
        <v>0</v>
      </c>
      <c r="T475" s="213">
        <f>S475*H475</f>
        <v>0</v>
      </c>
      <c r="U475" s="42"/>
      <c r="V475" s="42"/>
      <c r="W475" s="42"/>
      <c r="X475" s="42"/>
      <c r="Y475" s="42"/>
      <c r="Z475" s="42"/>
      <c r="AA475" s="42"/>
      <c r="AB475" s="42"/>
      <c r="AC475" s="42"/>
      <c r="AD475" s="42"/>
      <c r="AE475" s="42"/>
      <c r="AR475" s="214" t="s">
        <v>139</v>
      </c>
      <c r="AT475" s="214" t="s">
        <v>134</v>
      </c>
      <c r="AU475" s="214" t="s">
        <v>81</v>
      </c>
      <c r="AY475" s="20" t="s">
        <v>131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20" t="s">
        <v>79</v>
      </c>
      <c r="BK475" s="215">
        <f>ROUND(I475*H475,2)</f>
        <v>0</v>
      </c>
      <c r="BL475" s="20" t="s">
        <v>139</v>
      </c>
      <c r="BM475" s="214" t="s">
        <v>578</v>
      </c>
    </row>
    <row r="476" s="2" customFormat="1">
      <c r="A476" s="42"/>
      <c r="B476" s="43"/>
      <c r="C476" s="44"/>
      <c r="D476" s="216" t="s">
        <v>141</v>
      </c>
      <c r="E476" s="44"/>
      <c r="F476" s="217" t="s">
        <v>579</v>
      </c>
      <c r="G476" s="44"/>
      <c r="H476" s="44"/>
      <c r="I476" s="218"/>
      <c r="J476" s="44"/>
      <c r="K476" s="44"/>
      <c r="L476" s="48"/>
      <c r="M476" s="219"/>
      <c r="N476" s="220"/>
      <c r="O476" s="88"/>
      <c r="P476" s="88"/>
      <c r="Q476" s="88"/>
      <c r="R476" s="88"/>
      <c r="S476" s="88"/>
      <c r="T476" s="89"/>
      <c r="U476" s="42"/>
      <c r="V476" s="42"/>
      <c r="W476" s="42"/>
      <c r="X476" s="42"/>
      <c r="Y476" s="42"/>
      <c r="Z476" s="42"/>
      <c r="AA476" s="42"/>
      <c r="AB476" s="42"/>
      <c r="AC476" s="42"/>
      <c r="AD476" s="42"/>
      <c r="AE476" s="42"/>
      <c r="AT476" s="20" t="s">
        <v>141</v>
      </c>
      <c r="AU476" s="20" t="s">
        <v>81</v>
      </c>
    </row>
    <row r="477" s="2" customFormat="1">
      <c r="A477" s="42"/>
      <c r="B477" s="43"/>
      <c r="C477" s="44"/>
      <c r="D477" s="221" t="s">
        <v>143</v>
      </c>
      <c r="E477" s="44"/>
      <c r="F477" s="222" t="s">
        <v>580</v>
      </c>
      <c r="G477" s="44"/>
      <c r="H477" s="44"/>
      <c r="I477" s="218"/>
      <c r="J477" s="44"/>
      <c r="K477" s="44"/>
      <c r="L477" s="48"/>
      <c r="M477" s="219"/>
      <c r="N477" s="220"/>
      <c r="O477" s="88"/>
      <c r="P477" s="88"/>
      <c r="Q477" s="88"/>
      <c r="R477" s="88"/>
      <c r="S477" s="88"/>
      <c r="T477" s="89"/>
      <c r="U477" s="42"/>
      <c r="V477" s="42"/>
      <c r="W477" s="42"/>
      <c r="X477" s="42"/>
      <c r="Y477" s="42"/>
      <c r="Z477" s="42"/>
      <c r="AA477" s="42"/>
      <c r="AB477" s="42"/>
      <c r="AC477" s="42"/>
      <c r="AD477" s="42"/>
      <c r="AE477" s="42"/>
      <c r="AT477" s="20" t="s">
        <v>143</v>
      </c>
      <c r="AU477" s="20" t="s">
        <v>81</v>
      </c>
    </row>
    <row r="478" s="14" customFormat="1">
      <c r="A478" s="14"/>
      <c r="B478" s="234"/>
      <c r="C478" s="235"/>
      <c r="D478" s="216" t="s">
        <v>145</v>
      </c>
      <c r="E478" s="236" t="s">
        <v>21</v>
      </c>
      <c r="F478" s="237" t="s">
        <v>563</v>
      </c>
      <c r="G478" s="235"/>
      <c r="H478" s="236" t="s">
        <v>21</v>
      </c>
      <c r="I478" s="238"/>
      <c r="J478" s="235"/>
      <c r="K478" s="235"/>
      <c r="L478" s="239"/>
      <c r="M478" s="240"/>
      <c r="N478" s="241"/>
      <c r="O478" s="241"/>
      <c r="P478" s="241"/>
      <c r="Q478" s="241"/>
      <c r="R478" s="241"/>
      <c r="S478" s="241"/>
      <c r="T478" s="24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3" t="s">
        <v>145</v>
      </c>
      <c r="AU478" s="243" t="s">
        <v>81</v>
      </c>
      <c r="AV478" s="14" t="s">
        <v>79</v>
      </c>
      <c r="AW478" s="14" t="s">
        <v>36</v>
      </c>
      <c r="AX478" s="14" t="s">
        <v>74</v>
      </c>
      <c r="AY478" s="243" t="s">
        <v>131</v>
      </c>
    </row>
    <row r="479" s="13" customFormat="1">
      <c r="A479" s="13"/>
      <c r="B479" s="223"/>
      <c r="C479" s="224"/>
      <c r="D479" s="216" t="s">
        <v>145</v>
      </c>
      <c r="E479" s="225" t="s">
        <v>21</v>
      </c>
      <c r="F479" s="226" t="s">
        <v>581</v>
      </c>
      <c r="G479" s="224"/>
      <c r="H479" s="227">
        <v>2.6800000000000002</v>
      </c>
      <c r="I479" s="228"/>
      <c r="J479" s="224"/>
      <c r="K479" s="224"/>
      <c r="L479" s="229"/>
      <c r="M479" s="230"/>
      <c r="N479" s="231"/>
      <c r="O479" s="231"/>
      <c r="P479" s="231"/>
      <c r="Q479" s="231"/>
      <c r="R479" s="231"/>
      <c r="S479" s="231"/>
      <c r="T479" s="23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3" t="s">
        <v>145</v>
      </c>
      <c r="AU479" s="233" t="s">
        <v>81</v>
      </c>
      <c r="AV479" s="13" t="s">
        <v>81</v>
      </c>
      <c r="AW479" s="13" t="s">
        <v>36</v>
      </c>
      <c r="AX479" s="13" t="s">
        <v>74</v>
      </c>
      <c r="AY479" s="233" t="s">
        <v>131</v>
      </c>
    </row>
    <row r="480" s="13" customFormat="1">
      <c r="A480" s="13"/>
      <c r="B480" s="223"/>
      <c r="C480" s="224"/>
      <c r="D480" s="216" t="s">
        <v>145</v>
      </c>
      <c r="E480" s="225" t="s">
        <v>21</v>
      </c>
      <c r="F480" s="226" t="s">
        <v>582</v>
      </c>
      <c r="G480" s="224"/>
      <c r="H480" s="227">
        <v>3.2799999999999998</v>
      </c>
      <c r="I480" s="228"/>
      <c r="J480" s="224"/>
      <c r="K480" s="224"/>
      <c r="L480" s="229"/>
      <c r="M480" s="230"/>
      <c r="N480" s="231"/>
      <c r="O480" s="231"/>
      <c r="P480" s="231"/>
      <c r="Q480" s="231"/>
      <c r="R480" s="231"/>
      <c r="S480" s="231"/>
      <c r="T480" s="23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3" t="s">
        <v>145</v>
      </c>
      <c r="AU480" s="233" t="s">
        <v>81</v>
      </c>
      <c r="AV480" s="13" t="s">
        <v>81</v>
      </c>
      <c r="AW480" s="13" t="s">
        <v>36</v>
      </c>
      <c r="AX480" s="13" t="s">
        <v>74</v>
      </c>
      <c r="AY480" s="233" t="s">
        <v>131</v>
      </c>
    </row>
    <row r="481" s="15" customFormat="1">
      <c r="A481" s="15"/>
      <c r="B481" s="244"/>
      <c r="C481" s="245"/>
      <c r="D481" s="216" t="s">
        <v>145</v>
      </c>
      <c r="E481" s="246" t="s">
        <v>21</v>
      </c>
      <c r="F481" s="247" t="s">
        <v>166</v>
      </c>
      <c r="G481" s="245"/>
      <c r="H481" s="248">
        <v>5.96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4" t="s">
        <v>145</v>
      </c>
      <c r="AU481" s="254" t="s">
        <v>81</v>
      </c>
      <c r="AV481" s="15" t="s">
        <v>139</v>
      </c>
      <c r="AW481" s="15" t="s">
        <v>36</v>
      </c>
      <c r="AX481" s="15" t="s">
        <v>79</v>
      </c>
      <c r="AY481" s="254" t="s">
        <v>131</v>
      </c>
    </row>
    <row r="482" s="2" customFormat="1" ht="24.15" customHeight="1">
      <c r="A482" s="42"/>
      <c r="B482" s="43"/>
      <c r="C482" s="203" t="s">
        <v>583</v>
      </c>
      <c r="D482" s="203" t="s">
        <v>134</v>
      </c>
      <c r="E482" s="204" t="s">
        <v>584</v>
      </c>
      <c r="F482" s="205" t="s">
        <v>585</v>
      </c>
      <c r="G482" s="206" t="s">
        <v>196</v>
      </c>
      <c r="H482" s="207">
        <v>19.399999999999999</v>
      </c>
      <c r="I482" s="208"/>
      <c r="J482" s="209">
        <f>ROUND(I482*H482,2)</f>
        <v>0</v>
      </c>
      <c r="K482" s="205" t="s">
        <v>138</v>
      </c>
      <c r="L482" s="48"/>
      <c r="M482" s="210" t="s">
        <v>21</v>
      </c>
      <c r="N482" s="211" t="s">
        <v>45</v>
      </c>
      <c r="O482" s="88"/>
      <c r="P482" s="212">
        <f>O482*H482</f>
        <v>0</v>
      </c>
      <c r="Q482" s="212">
        <v>0</v>
      </c>
      <c r="R482" s="212">
        <f>Q482*H482</f>
        <v>0</v>
      </c>
      <c r="S482" s="212">
        <v>0</v>
      </c>
      <c r="T482" s="213">
        <f>S482*H482</f>
        <v>0</v>
      </c>
      <c r="U482" s="42"/>
      <c r="V482" s="42"/>
      <c r="W482" s="42"/>
      <c r="X482" s="42"/>
      <c r="Y482" s="42"/>
      <c r="Z482" s="42"/>
      <c r="AA482" s="42"/>
      <c r="AB482" s="42"/>
      <c r="AC482" s="42"/>
      <c r="AD482" s="42"/>
      <c r="AE482" s="42"/>
      <c r="AR482" s="214" t="s">
        <v>139</v>
      </c>
      <c r="AT482" s="214" t="s">
        <v>134</v>
      </c>
      <c r="AU482" s="214" t="s">
        <v>81</v>
      </c>
      <c r="AY482" s="20" t="s">
        <v>131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20" t="s">
        <v>79</v>
      </c>
      <c r="BK482" s="215">
        <f>ROUND(I482*H482,2)</f>
        <v>0</v>
      </c>
      <c r="BL482" s="20" t="s">
        <v>139</v>
      </c>
      <c r="BM482" s="214" t="s">
        <v>586</v>
      </c>
    </row>
    <row r="483" s="2" customFormat="1">
      <c r="A483" s="42"/>
      <c r="B483" s="43"/>
      <c r="C483" s="44"/>
      <c r="D483" s="216" t="s">
        <v>141</v>
      </c>
      <c r="E483" s="44"/>
      <c r="F483" s="217" t="s">
        <v>587</v>
      </c>
      <c r="G483" s="44"/>
      <c r="H483" s="44"/>
      <c r="I483" s="218"/>
      <c r="J483" s="44"/>
      <c r="K483" s="44"/>
      <c r="L483" s="48"/>
      <c r="M483" s="219"/>
      <c r="N483" s="220"/>
      <c r="O483" s="88"/>
      <c r="P483" s="88"/>
      <c r="Q483" s="88"/>
      <c r="R483" s="88"/>
      <c r="S483" s="88"/>
      <c r="T483" s="89"/>
      <c r="U483" s="42"/>
      <c r="V483" s="42"/>
      <c r="W483" s="42"/>
      <c r="X483" s="42"/>
      <c r="Y483" s="42"/>
      <c r="Z483" s="42"/>
      <c r="AA483" s="42"/>
      <c r="AB483" s="42"/>
      <c r="AC483" s="42"/>
      <c r="AD483" s="42"/>
      <c r="AE483" s="42"/>
      <c r="AT483" s="20" t="s">
        <v>141</v>
      </c>
      <c r="AU483" s="20" t="s">
        <v>81</v>
      </c>
    </row>
    <row r="484" s="2" customFormat="1">
      <c r="A484" s="42"/>
      <c r="B484" s="43"/>
      <c r="C484" s="44"/>
      <c r="D484" s="221" t="s">
        <v>143</v>
      </c>
      <c r="E484" s="44"/>
      <c r="F484" s="222" t="s">
        <v>588</v>
      </c>
      <c r="G484" s="44"/>
      <c r="H484" s="44"/>
      <c r="I484" s="218"/>
      <c r="J484" s="44"/>
      <c r="K484" s="44"/>
      <c r="L484" s="48"/>
      <c r="M484" s="219"/>
      <c r="N484" s="220"/>
      <c r="O484" s="88"/>
      <c r="P484" s="88"/>
      <c r="Q484" s="88"/>
      <c r="R484" s="88"/>
      <c r="S484" s="88"/>
      <c r="T484" s="89"/>
      <c r="U484" s="42"/>
      <c r="V484" s="42"/>
      <c r="W484" s="42"/>
      <c r="X484" s="42"/>
      <c r="Y484" s="42"/>
      <c r="Z484" s="42"/>
      <c r="AA484" s="42"/>
      <c r="AB484" s="42"/>
      <c r="AC484" s="42"/>
      <c r="AD484" s="42"/>
      <c r="AE484" s="42"/>
      <c r="AT484" s="20" t="s">
        <v>143</v>
      </c>
      <c r="AU484" s="20" t="s">
        <v>81</v>
      </c>
    </row>
    <row r="485" s="14" customFormat="1">
      <c r="A485" s="14"/>
      <c r="B485" s="234"/>
      <c r="C485" s="235"/>
      <c r="D485" s="216" t="s">
        <v>145</v>
      </c>
      <c r="E485" s="236" t="s">
        <v>21</v>
      </c>
      <c r="F485" s="237" t="s">
        <v>572</v>
      </c>
      <c r="G485" s="235"/>
      <c r="H485" s="236" t="s">
        <v>21</v>
      </c>
      <c r="I485" s="238"/>
      <c r="J485" s="235"/>
      <c r="K485" s="235"/>
      <c r="L485" s="239"/>
      <c r="M485" s="240"/>
      <c r="N485" s="241"/>
      <c r="O485" s="241"/>
      <c r="P485" s="241"/>
      <c r="Q485" s="241"/>
      <c r="R485" s="241"/>
      <c r="S485" s="241"/>
      <c r="T485" s="24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3" t="s">
        <v>145</v>
      </c>
      <c r="AU485" s="243" t="s">
        <v>81</v>
      </c>
      <c r="AV485" s="14" t="s">
        <v>79</v>
      </c>
      <c r="AW485" s="14" t="s">
        <v>36</v>
      </c>
      <c r="AX485" s="14" t="s">
        <v>74</v>
      </c>
      <c r="AY485" s="243" t="s">
        <v>131</v>
      </c>
    </row>
    <row r="486" s="13" customFormat="1">
      <c r="A486" s="13"/>
      <c r="B486" s="223"/>
      <c r="C486" s="224"/>
      <c r="D486" s="216" t="s">
        <v>145</v>
      </c>
      <c r="E486" s="225" t="s">
        <v>21</v>
      </c>
      <c r="F486" s="226" t="s">
        <v>573</v>
      </c>
      <c r="G486" s="224"/>
      <c r="H486" s="227">
        <v>14</v>
      </c>
      <c r="I486" s="228"/>
      <c r="J486" s="224"/>
      <c r="K486" s="224"/>
      <c r="L486" s="229"/>
      <c r="M486" s="230"/>
      <c r="N486" s="231"/>
      <c r="O486" s="231"/>
      <c r="P486" s="231"/>
      <c r="Q486" s="231"/>
      <c r="R486" s="231"/>
      <c r="S486" s="231"/>
      <c r="T486" s="23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3" t="s">
        <v>145</v>
      </c>
      <c r="AU486" s="233" t="s">
        <v>81</v>
      </c>
      <c r="AV486" s="13" t="s">
        <v>81</v>
      </c>
      <c r="AW486" s="13" t="s">
        <v>36</v>
      </c>
      <c r="AX486" s="13" t="s">
        <v>74</v>
      </c>
      <c r="AY486" s="233" t="s">
        <v>131</v>
      </c>
    </row>
    <row r="487" s="13" customFormat="1">
      <c r="A487" s="13"/>
      <c r="B487" s="223"/>
      <c r="C487" s="224"/>
      <c r="D487" s="216" t="s">
        <v>145</v>
      </c>
      <c r="E487" s="225" t="s">
        <v>21</v>
      </c>
      <c r="F487" s="226" t="s">
        <v>589</v>
      </c>
      <c r="G487" s="224"/>
      <c r="H487" s="227">
        <v>5.4000000000000004</v>
      </c>
      <c r="I487" s="228"/>
      <c r="J487" s="224"/>
      <c r="K487" s="224"/>
      <c r="L487" s="229"/>
      <c r="M487" s="230"/>
      <c r="N487" s="231"/>
      <c r="O487" s="231"/>
      <c r="P487" s="231"/>
      <c r="Q487" s="231"/>
      <c r="R487" s="231"/>
      <c r="S487" s="231"/>
      <c r="T487" s="23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3" t="s">
        <v>145</v>
      </c>
      <c r="AU487" s="233" t="s">
        <v>81</v>
      </c>
      <c r="AV487" s="13" t="s">
        <v>81</v>
      </c>
      <c r="AW487" s="13" t="s">
        <v>36</v>
      </c>
      <c r="AX487" s="13" t="s">
        <v>74</v>
      </c>
      <c r="AY487" s="233" t="s">
        <v>131</v>
      </c>
    </row>
    <row r="488" s="15" customFormat="1">
      <c r="A488" s="15"/>
      <c r="B488" s="244"/>
      <c r="C488" s="245"/>
      <c r="D488" s="216" t="s">
        <v>145</v>
      </c>
      <c r="E488" s="246" t="s">
        <v>21</v>
      </c>
      <c r="F488" s="247" t="s">
        <v>166</v>
      </c>
      <c r="G488" s="245"/>
      <c r="H488" s="248">
        <v>19.399999999999999</v>
      </c>
      <c r="I488" s="249"/>
      <c r="J488" s="245"/>
      <c r="K488" s="245"/>
      <c r="L488" s="250"/>
      <c r="M488" s="251"/>
      <c r="N488" s="252"/>
      <c r="O488" s="252"/>
      <c r="P488" s="252"/>
      <c r="Q488" s="252"/>
      <c r="R488" s="252"/>
      <c r="S488" s="252"/>
      <c r="T488" s="25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4" t="s">
        <v>145</v>
      </c>
      <c r="AU488" s="254" t="s">
        <v>81</v>
      </c>
      <c r="AV488" s="15" t="s">
        <v>139</v>
      </c>
      <c r="AW488" s="15" t="s">
        <v>36</v>
      </c>
      <c r="AX488" s="15" t="s">
        <v>79</v>
      </c>
      <c r="AY488" s="254" t="s">
        <v>131</v>
      </c>
    </row>
    <row r="489" s="2" customFormat="1" ht="37.8" customHeight="1">
      <c r="A489" s="42"/>
      <c r="B489" s="43"/>
      <c r="C489" s="203" t="s">
        <v>590</v>
      </c>
      <c r="D489" s="203" t="s">
        <v>134</v>
      </c>
      <c r="E489" s="204" t="s">
        <v>591</v>
      </c>
      <c r="F489" s="205" t="s">
        <v>592</v>
      </c>
      <c r="G489" s="206" t="s">
        <v>179</v>
      </c>
      <c r="H489" s="207">
        <v>291.22899999999998</v>
      </c>
      <c r="I489" s="208"/>
      <c r="J489" s="209">
        <f>ROUND(I489*H489,2)</f>
        <v>0</v>
      </c>
      <c r="K489" s="205" t="s">
        <v>138</v>
      </c>
      <c r="L489" s="48"/>
      <c r="M489" s="210" t="s">
        <v>21</v>
      </c>
      <c r="N489" s="211" t="s">
        <v>45</v>
      </c>
      <c r="O489" s="88"/>
      <c r="P489" s="212">
        <f>O489*H489</f>
        <v>0</v>
      </c>
      <c r="Q489" s="212">
        <v>0</v>
      </c>
      <c r="R489" s="212">
        <f>Q489*H489</f>
        <v>0</v>
      </c>
      <c r="S489" s="212">
        <v>0.0040000000000000001</v>
      </c>
      <c r="T489" s="213">
        <f>S489*H489</f>
        <v>1.1649160000000001</v>
      </c>
      <c r="U489" s="42"/>
      <c r="V489" s="42"/>
      <c r="W489" s="42"/>
      <c r="X489" s="42"/>
      <c r="Y489" s="42"/>
      <c r="Z489" s="42"/>
      <c r="AA489" s="42"/>
      <c r="AB489" s="42"/>
      <c r="AC489" s="42"/>
      <c r="AD489" s="42"/>
      <c r="AE489" s="42"/>
      <c r="AR489" s="214" t="s">
        <v>139</v>
      </c>
      <c r="AT489" s="214" t="s">
        <v>134</v>
      </c>
      <c r="AU489" s="214" t="s">
        <v>81</v>
      </c>
      <c r="AY489" s="20" t="s">
        <v>131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20" t="s">
        <v>79</v>
      </c>
      <c r="BK489" s="215">
        <f>ROUND(I489*H489,2)</f>
        <v>0</v>
      </c>
      <c r="BL489" s="20" t="s">
        <v>139</v>
      </c>
      <c r="BM489" s="214" t="s">
        <v>593</v>
      </c>
    </row>
    <row r="490" s="2" customFormat="1">
      <c r="A490" s="42"/>
      <c r="B490" s="43"/>
      <c r="C490" s="44"/>
      <c r="D490" s="216" t="s">
        <v>141</v>
      </c>
      <c r="E490" s="44"/>
      <c r="F490" s="217" t="s">
        <v>594</v>
      </c>
      <c r="G490" s="44"/>
      <c r="H490" s="44"/>
      <c r="I490" s="218"/>
      <c r="J490" s="44"/>
      <c r="K490" s="44"/>
      <c r="L490" s="48"/>
      <c r="M490" s="219"/>
      <c r="N490" s="220"/>
      <c r="O490" s="88"/>
      <c r="P490" s="88"/>
      <c r="Q490" s="88"/>
      <c r="R490" s="88"/>
      <c r="S490" s="88"/>
      <c r="T490" s="89"/>
      <c r="U490" s="42"/>
      <c r="V490" s="42"/>
      <c r="W490" s="42"/>
      <c r="X490" s="42"/>
      <c r="Y490" s="42"/>
      <c r="Z490" s="42"/>
      <c r="AA490" s="42"/>
      <c r="AB490" s="42"/>
      <c r="AC490" s="42"/>
      <c r="AD490" s="42"/>
      <c r="AE490" s="42"/>
      <c r="AT490" s="20" t="s">
        <v>141</v>
      </c>
      <c r="AU490" s="20" t="s">
        <v>81</v>
      </c>
    </row>
    <row r="491" s="2" customFormat="1">
      <c r="A491" s="42"/>
      <c r="B491" s="43"/>
      <c r="C491" s="44"/>
      <c r="D491" s="221" t="s">
        <v>143</v>
      </c>
      <c r="E491" s="44"/>
      <c r="F491" s="222" t="s">
        <v>595</v>
      </c>
      <c r="G491" s="44"/>
      <c r="H491" s="44"/>
      <c r="I491" s="218"/>
      <c r="J491" s="44"/>
      <c r="K491" s="44"/>
      <c r="L491" s="48"/>
      <c r="M491" s="219"/>
      <c r="N491" s="220"/>
      <c r="O491" s="88"/>
      <c r="P491" s="88"/>
      <c r="Q491" s="88"/>
      <c r="R491" s="88"/>
      <c r="S491" s="88"/>
      <c r="T491" s="89"/>
      <c r="U491" s="42"/>
      <c r="V491" s="42"/>
      <c r="W491" s="42"/>
      <c r="X491" s="42"/>
      <c r="Y491" s="42"/>
      <c r="Z491" s="42"/>
      <c r="AA491" s="42"/>
      <c r="AB491" s="42"/>
      <c r="AC491" s="42"/>
      <c r="AD491" s="42"/>
      <c r="AE491" s="42"/>
      <c r="AT491" s="20" t="s">
        <v>143</v>
      </c>
      <c r="AU491" s="20" t="s">
        <v>81</v>
      </c>
    </row>
    <row r="492" s="14" customFormat="1">
      <c r="A492" s="14"/>
      <c r="B492" s="234"/>
      <c r="C492" s="235"/>
      <c r="D492" s="216" t="s">
        <v>145</v>
      </c>
      <c r="E492" s="236" t="s">
        <v>21</v>
      </c>
      <c r="F492" s="237" t="s">
        <v>596</v>
      </c>
      <c r="G492" s="235"/>
      <c r="H492" s="236" t="s">
        <v>21</v>
      </c>
      <c r="I492" s="238"/>
      <c r="J492" s="235"/>
      <c r="K492" s="235"/>
      <c r="L492" s="239"/>
      <c r="M492" s="240"/>
      <c r="N492" s="241"/>
      <c r="O492" s="241"/>
      <c r="P492" s="241"/>
      <c r="Q492" s="241"/>
      <c r="R492" s="241"/>
      <c r="S492" s="241"/>
      <c r="T492" s="242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3" t="s">
        <v>145</v>
      </c>
      <c r="AU492" s="243" t="s">
        <v>81</v>
      </c>
      <c r="AV492" s="14" t="s">
        <v>79</v>
      </c>
      <c r="AW492" s="14" t="s">
        <v>36</v>
      </c>
      <c r="AX492" s="14" t="s">
        <v>74</v>
      </c>
      <c r="AY492" s="243" t="s">
        <v>131</v>
      </c>
    </row>
    <row r="493" s="13" customFormat="1">
      <c r="A493" s="13"/>
      <c r="B493" s="223"/>
      <c r="C493" s="224"/>
      <c r="D493" s="216" t="s">
        <v>145</v>
      </c>
      <c r="E493" s="225" t="s">
        <v>21</v>
      </c>
      <c r="F493" s="226" t="s">
        <v>597</v>
      </c>
      <c r="G493" s="224"/>
      <c r="H493" s="227">
        <v>109.72499999999999</v>
      </c>
      <c r="I493" s="228"/>
      <c r="J493" s="224"/>
      <c r="K493" s="224"/>
      <c r="L493" s="229"/>
      <c r="M493" s="230"/>
      <c r="N493" s="231"/>
      <c r="O493" s="231"/>
      <c r="P493" s="231"/>
      <c r="Q493" s="231"/>
      <c r="R493" s="231"/>
      <c r="S493" s="231"/>
      <c r="T493" s="23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3" t="s">
        <v>145</v>
      </c>
      <c r="AU493" s="233" t="s">
        <v>81</v>
      </c>
      <c r="AV493" s="13" t="s">
        <v>81</v>
      </c>
      <c r="AW493" s="13" t="s">
        <v>36</v>
      </c>
      <c r="AX493" s="13" t="s">
        <v>74</v>
      </c>
      <c r="AY493" s="233" t="s">
        <v>131</v>
      </c>
    </row>
    <row r="494" s="13" customFormat="1">
      <c r="A494" s="13"/>
      <c r="B494" s="223"/>
      <c r="C494" s="224"/>
      <c r="D494" s="216" t="s">
        <v>145</v>
      </c>
      <c r="E494" s="225" t="s">
        <v>21</v>
      </c>
      <c r="F494" s="226" t="s">
        <v>598</v>
      </c>
      <c r="G494" s="224"/>
      <c r="H494" s="227">
        <v>38.701999999999998</v>
      </c>
      <c r="I494" s="228"/>
      <c r="J494" s="224"/>
      <c r="K494" s="224"/>
      <c r="L494" s="229"/>
      <c r="M494" s="230"/>
      <c r="N494" s="231"/>
      <c r="O494" s="231"/>
      <c r="P494" s="231"/>
      <c r="Q494" s="231"/>
      <c r="R494" s="231"/>
      <c r="S494" s="231"/>
      <c r="T494" s="23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3" t="s">
        <v>145</v>
      </c>
      <c r="AU494" s="233" t="s">
        <v>81</v>
      </c>
      <c r="AV494" s="13" t="s">
        <v>81</v>
      </c>
      <c r="AW494" s="13" t="s">
        <v>36</v>
      </c>
      <c r="AX494" s="13" t="s">
        <v>74</v>
      </c>
      <c r="AY494" s="233" t="s">
        <v>131</v>
      </c>
    </row>
    <row r="495" s="13" customFormat="1">
      <c r="A495" s="13"/>
      <c r="B495" s="223"/>
      <c r="C495" s="224"/>
      <c r="D495" s="216" t="s">
        <v>145</v>
      </c>
      <c r="E495" s="225" t="s">
        <v>21</v>
      </c>
      <c r="F495" s="226" t="s">
        <v>599</v>
      </c>
      <c r="G495" s="224"/>
      <c r="H495" s="227">
        <v>42.825000000000003</v>
      </c>
      <c r="I495" s="228"/>
      <c r="J495" s="224"/>
      <c r="K495" s="224"/>
      <c r="L495" s="229"/>
      <c r="M495" s="230"/>
      <c r="N495" s="231"/>
      <c r="O495" s="231"/>
      <c r="P495" s="231"/>
      <c r="Q495" s="231"/>
      <c r="R495" s="231"/>
      <c r="S495" s="231"/>
      <c r="T495" s="23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3" t="s">
        <v>145</v>
      </c>
      <c r="AU495" s="233" t="s">
        <v>81</v>
      </c>
      <c r="AV495" s="13" t="s">
        <v>81</v>
      </c>
      <c r="AW495" s="13" t="s">
        <v>36</v>
      </c>
      <c r="AX495" s="13" t="s">
        <v>74</v>
      </c>
      <c r="AY495" s="233" t="s">
        <v>131</v>
      </c>
    </row>
    <row r="496" s="13" customFormat="1">
      <c r="A496" s="13"/>
      <c r="B496" s="223"/>
      <c r="C496" s="224"/>
      <c r="D496" s="216" t="s">
        <v>145</v>
      </c>
      <c r="E496" s="225" t="s">
        <v>21</v>
      </c>
      <c r="F496" s="226" t="s">
        <v>600</v>
      </c>
      <c r="G496" s="224"/>
      <c r="H496" s="227">
        <v>15.052</v>
      </c>
      <c r="I496" s="228"/>
      <c r="J496" s="224"/>
      <c r="K496" s="224"/>
      <c r="L496" s="229"/>
      <c r="M496" s="230"/>
      <c r="N496" s="231"/>
      <c r="O496" s="231"/>
      <c r="P496" s="231"/>
      <c r="Q496" s="231"/>
      <c r="R496" s="231"/>
      <c r="S496" s="231"/>
      <c r="T496" s="23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3" t="s">
        <v>145</v>
      </c>
      <c r="AU496" s="233" t="s">
        <v>81</v>
      </c>
      <c r="AV496" s="13" t="s">
        <v>81</v>
      </c>
      <c r="AW496" s="13" t="s">
        <v>36</v>
      </c>
      <c r="AX496" s="13" t="s">
        <v>74</v>
      </c>
      <c r="AY496" s="233" t="s">
        <v>131</v>
      </c>
    </row>
    <row r="497" s="13" customFormat="1">
      <c r="A497" s="13"/>
      <c r="B497" s="223"/>
      <c r="C497" s="224"/>
      <c r="D497" s="216" t="s">
        <v>145</v>
      </c>
      <c r="E497" s="225" t="s">
        <v>21</v>
      </c>
      <c r="F497" s="226" t="s">
        <v>601</v>
      </c>
      <c r="G497" s="224"/>
      <c r="H497" s="227">
        <v>29.452000000000002</v>
      </c>
      <c r="I497" s="228"/>
      <c r="J497" s="224"/>
      <c r="K497" s="224"/>
      <c r="L497" s="229"/>
      <c r="M497" s="230"/>
      <c r="N497" s="231"/>
      <c r="O497" s="231"/>
      <c r="P497" s="231"/>
      <c r="Q497" s="231"/>
      <c r="R497" s="231"/>
      <c r="S497" s="231"/>
      <c r="T497" s="23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3" t="s">
        <v>145</v>
      </c>
      <c r="AU497" s="233" t="s">
        <v>81</v>
      </c>
      <c r="AV497" s="13" t="s">
        <v>81</v>
      </c>
      <c r="AW497" s="13" t="s">
        <v>36</v>
      </c>
      <c r="AX497" s="13" t="s">
        <v>74</v>
      </c>
      <c r="AY497" s="233" t="s">
        <v>131</v>
      </c>
    </row>
    <row r="498" s="13" customFormat="1">
      <c r="A498" s="13"/>
      <c r="B498" s="223"/>
      <c r="C498" s="224"/>
      <c r="D498" s="216" t="s">
        <v>145</v>
      </c>
      <c r="E498" s="225" t="s">
        <v>21</v>
      </c>
      <c r="F498" s="226" t="s">
        <v>602</v>
      </c>
      <c r="G498" s="224"/>
      <c r="H498" s="227">
        <v>55.472999999999999</v>
      </c>
      <c r="I498" s="228"/>
      <c r="J498" s="224"/>
      <c r="K498" s="224"/>
      <c r="L498" s="229"/>
      <c r="M498" s="230"/>
      <c r="N498" s="231"/>
      <c r="O498" s="231"/>
      <c r="P498" s="231"/>
      <c r="Q498" s="231"/>
      <c r="R498" s="231"/>
      <c r="S498" s="231"/>
      <c r="T498" s="23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3" t="s">
        <v>145</v>
      </c>
      <c r="AU498" s="233" t="s">
        <v>81</v>
      </c>
      <c r="AV498" s="13" t="s">
        <v>81</v>
      </c>
      <c r="AW498" s="13" t="s">
        <v>36</v>
      </c>
      <c r="AX498" s="13" t="s">
        <v>74</v>
      </c>
      <c r="AY498" s="233" t="s">
        <v>131</v>
      </c>
    </row>
    <row r="499" s="15" customFormat="1">
      <c r="A499" s="15"/>
      <c r="B499" s="244"/>
      <c r="C499" s="245"/>
      <c r="D499" s="216" t="s">
        <v>145</v>
      </c>
      <c r="E499" s="246" t="s">
        <v>21</v>
      </c>
      <c r="F499" s="247" t="s">
        <v>166</v>
      </c>
      <c r="G499" s="245"/>
      <c r="H499" s="248">
        <v>291.22899999999998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4" t="s">
        <v>145</v>
      </c>
      <c r="AU499" s="254" t="s">
        <v>81</v>
      </c>
      <c r="AV499" s="15" t="s">
        <v>139</v>
      </c>
      <c r="AW499" s="15" t="s">
        <v>36</v>
      </c>
      <c r="AX499" s="15" t="s">
        <v>79</v>
      </c>
      <c r="AY499" s="254" t="s">
        <v>131</v>
      </c>
    </row>
    <row r="500" s="12" customFormat="1" ht="22.8" customHeight="1">
      <c r="A500" s="12"/>
      <c r="B500" s="187"/>
      <c r="C500" s="188"/>
      <c r="D500" s="189" t="s">
        <v>73</v>
      </c>
      <c r="E500" s="201" t="s">
        <v>603</v>
      </c>
      <c r="F500" s="201" t="s">
        <v>604</v>
      </c>
      <c r="G500" s="188"/>
      <c r="H500" s="188"/>
      <c r="I500" s="191"/>
      <c r="J500" s="202">
        <f>BK500</f>
        <v>0</v>
      </c>
      <c r="K500" s="188"/>
      <c r="L500" s="193"/>
      <c r="M500" s="194"/>
      <c r="N500" s="195"/>
      <c r="O500" s="195"/>
      <c r="P500" s="196">
        <f>SUM(P501:P522)</f>
        <v>0</v>
      </c>
      <c r="Q500" s="195"/>
      <c r="R500" s="196">
        <f>SUM(R501:R522)</f>
        <v>0</v>
      </c>
      <c r="S500" s="195"/>
      <c r="T500" s="197">
        <f>SUM(T501:T522)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198" t="s">
        <v>79</v>
      </c>
      <c r="AT500" s="199" t="s">
        <v>73</v>
      </c>
      <c r="AU500" s="199" t="s">
        <v>79</v>
      </c>
      <c r="AY500" s="198" t="s">
        <v>131</v>
      </c>
      <c r="BK500" s="200">
        <f>SUM(BK501:BK522)</f>
        <v>0</v>
      </c>
    </row>
    <row r="501" s="2" customFormat="1" ht="24.15" customHeight="1">
      <c r="A501" s="42"/>
      <c r="B501" s="43"/>
      <c r="C501" s="203" t="s">
        <v>605</v>
      </c>
      <c r="D501" s="203" t="s">
        <v>134</v>
      </c>
      <c r="E501" s="204" t="s">
        <v>606</v>
      </c>
      <c r="F501" s="205" t="s">
        <v>607</v>
      </c>
      <c r="G501" s="206" t="s">
        <v>170</v>
      </c>
      <c r="H501" s="207">
        <v>13.896000000000001</v>
      </c>
      <c r="I501" s="208"/>
      <c r="J501" s="209">
        <f>ROUND(I501*H501,2)</f>
        <v>0</v>
      </c>
      <c r="K501" s="205" t="s">
        <v>138</v>
      </c>
      <c r="L501" s="48"/>
      <c r="M501" s="210" t="s">
        <v>21</v>
      </c>
      <c r="N501" s="211" t="s">
        <v>45</v>
      </c>
      <c r="O501" s="88"/>
      <c r="P501" s="212">
        <f>O501*H501</f>
        <v>0</v>
      </c>
      <c r="Q501" s="212">
        <v>0</v>
      </c>
      <c r="R501" s="212">
        <f>Q501*H501</f>
        <v>0</v>
      </c>
      <c r="S501" s="212">
        <v>0</v>
      </c>
      <c r="T501" s="213">
        <f>S501*H501</f>
        <v>0</v>
      </c>
      <c r="U501" s="42"/>
      <c r="V501" s="42"/>
      <c r="W501" s="42"/>
      <c r="X501" s="42"/>
      <c r="Y501" s="42"/>
      <c r="Z501" s="42"/>
      <c r="AA501" s="42"/>
      <c r="AB501" s="42"/>
      <c r="AC501" s="42"/>
      <c r="AD501" s="42"/>
      <c r="AE501" s="42"/>
      <c r="AR501" s="214" t="s">
        <v>139</v>
      </c>
      <c r="AT501" s="214" t="s">
        <v>134</v>
      </c>
      <c r="AU501" s="214" t="s">
        <v>81</v>
      </c>
      <c r="AY501" s="20" t="s">
        <v>131</v>
      </c>
      <c r="BE501" s="215">
        <f>IF(N501="základní",J501,0)</f>
        <v>0</v>
      </c>
      <c r="BF501" s="215">
        <f>IF(N501="snížená",J501,0)</f>
        <v>0</v>
      </c>
      <c r="BG501" s="215">
        <f>IF(N501="zákl. přenesená",J501,0)</f>
        <v>0</v>
      </c>
      <c r="BH501" s="215">
        <f>IF(N501="sníž. přenesená",J501,0)</f>
        <v>0</v>
      </c>
      <c r="BI501" s="215">
        <f>IF(N501="nulová",J501,0)</f>
        <v>0</v>
      </c>
      <c r="BJ501" s="20" t="s">
        <v>79</v>
      </c>
      <c r="BK501" s="215">
        <f>ROUND(I501*H501,2)</f>
        <v>0</v>
      </c>
      <c r="BL501" s="20" t="s">
        <v>139</v>
      </c>
      <c r="BM501" s="214" t="s">
        <v>608</v>
      </c>
    </row>
    <row r="502" s="2" customFormat="1">
      <c r="A502" s="42"/>
      <c r="B502" s="43"/>
      <c r="C502" s="44"/>
      <c r="D502" s="216" t="s">
        <v>141</v>
      </c>
      <c r="E502" s="44"/>
      <c r="F502" s="217" t="s">
        <v>609</v>
      </c>
      <c r="G502" s="44"/>
      <c r="H502" s="44"/>
      <c r="I502" s="218"/>
      <c r="J502" s="44"/>
      <c r="K502" s="44"/>
      <c r="L502" s="48"/>
      <c r="M502" s="219"/>
      <c r="N502" s="220"/>
      <c r="O502" s="88"/>
      <c r="P502" s="88"/>
      <c r="Q502" s="88"/>
      <c r="R502" s="88"/>
      <c r="S502" s="88"/>
      <c r="T502" s="89"/>
      <c r="U502" s="42"/>
      <c r="V502" s="42"/>
      <c r="W502" s="42"/>
      <c r="X502" s="42"/>
      <c r="Y502" s="42"/>
      <c r="Z502" s="42"/>
      <c r="AA502" s="42"/>
      <c r="AB502" s="42"/>
      <c r="AC502" s="42"/>
      <c r="AD502" s="42"/>
      <c r="AE502" s="42"/>
      <c r="AT502" s="20" t="s">
        <v>141</v>
      </c>
      <c r="AU502" s="20" t="s">
        <v>81</v>
      </c>
    </row>
    <row r="503" s="2" customFormat="1">
      <c r="A503" s="42"/>
      <c r="B503" s="43"/>
      <c r="C503" s="44"/>
      <c r="D503" s="221" t="s">
        <v>143</v>
      </c>
      <c r="E503" s="44"/>
      <c r="F503" s="222" t="s">
        <v>610</v>
      </c>
      <c r="G503" s="44"/>
      <c r="H503" s="44"/>
      <c r="I503" s="218"/>
      <c r="J503" s="44"/>
      <c r="K503" s="44"/>
      <c r="L503" s="48"/>
      <c r="M503" s="219"/>
      <c r="N503" s="220"/>
      <c r="O503" s="88"/>
      <c r="P503" s="88"/>
      <c r="Q503" s="88"/>
      <c r="R503" s="88"/>
      <c r="S503" s="88"/>
      <c r="T503" s="89"/>
      <c r="U503" s="42"/>
      <c r="V503" s="42"/>
      <c r="W503" s="42"/>
      <c r="X503" s="42"/>
      <c r="Y503" s="42"/>
      <c r="Z503" s="42"/>
      <c r="AA503" s="42"/>
      <c r="AB503" s="42"/>
      <c r="AC503" s="42"/>
      <c r="AD503" s="42"/>
      <c r="AE503" s="42"/>
      <c r="AT503" s="20" t="s">
        <v>143</v>
      </c>
      <c r="AU503" s="20" t="s">
        <v>81</v>
      </c>
    </row>
    <row r="504" s="2" customFormat="1" ht="24.15" customHeight="1">
      <c r="A504" s="42"/>
      <c r="B504" s="43"/>
      <c r="C504" s="203" t="s">
        <v>611</v>
      </c>
      <c r="D504" s="203" t="s">
        <v>134</v>
      </c>
      <c r="E504" s="204" t="s">
        <v>612</v>
      </c>
      <c r="F504" s="205" t="s">
        <v>613</v>
      </c>
      <c r="G504" s="206" t="s">
        <v>170</v>
      </c>
      <c r="H504" s="207">
        <v>11.193</v>
      </c>
      <c r="I504" s="208"/>
      <c r="J504" s="209">
        <f>ROUND(I504*H504,2)</f>
        <v>0</v>
      </c>
      <c r="K504" s="205" t="s">
        <v>138</v>
      </c>
      <c r="L504" s="48"/>
      <c r="M504" s="210" t="s">
        <v>21</v>
      </c>
      <c r="N504" s="211" t="s">
        <v>45</v>
      </c>
      <c r="O504" s="88"/>
      <c r="P504" s="212">
        <f>O504*H504</f>
        <v>0</v>
      </c>
      <c r="Q504" s="212">
        <v>0</v>
      </c>
      <c r="R504" s="212">
        <f>Q504*H504</f>
        <v>0</v>
      </c>
      <c r="S504" s="212">
        <v>0</v>
      </c>
      <c r="T504" s="213">
        <f>S504*H504</f>
        <v>0</v>
      </c>
      <c r="U504" s="42"/>
      <c r="V504" s="42"/>
      <c r="W504" s="42"/>
      <c r="X504" s="42"/>
      <c r="Y504" s="42"/>
      <c r="Z504" s="42"/>
      <c r="AA504" s="42"/>
      <c r="AB504" s="42"/>
      <c r="AC504" s="42"/>
      <c r="AD504" s="42"/>
      <c r="AE504" s="42"/>
      <c r="AR504" s="214" t="s">
        <v>139</v>
      </c>
      <c r="AT504" s="214" t="s">
        <v>134</v>
      </c>
      <c r="AU504" s="214" t="s">
        <v>81</v>
      </c>
      <c r="AY504" s="20" t="s">
        <v>131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20" t="s">
        <v>79</v>
      </c>
      <c r="BK504" s="215">
        <f>ROUND(I504*H504,2)</f>
        <v>0</v>
      </c>
      <c r="BL504" s="20" t="s">
        <v>139</v>
      </c>
      <c r="BM504" s="214" t="s">
        <v>614</v>
      </c>
    </row>
    <row r="505" s="2" customFormat="1">
      <c r="A505" s="42"/>
      <c r="B505" s="43"/>
      <c r="C505" s="44"/>
      <c r="D505" s="216" t="s">
        <v>141</v>
      </c>
      <c r="E505" s="44"/>
      <c r="F505" s="217" t="s">
        <v>615</v>
      </c>
      <c r="G505" s="44"/>
      <c r="H505" s="44"/>
      <c r="I505" s="218"/>
      <c r="J505" s="44"/>
      <c r="K505" s="44"/>
      <c r="L505" s="48"/>
      <c r="M505" s="219"/>
      <c r="N505" s="220"/>
      <c r="O505" s="88"/>
      <c r="P505" s="88"/>
      <c r="Q505" s="88"/>
      <c r="R505" s="88"/>
      <c r="S505" s="88"/>
      <c r="T505" s="89"/>
      <c r="U505" s="42"/>
      <c r="V505" s="42"/>
      <c r="W505" s="42"/>
      <c r="X505" s="42"/>
      <c r="Y505" s="42"/>
      <c r="Z505" s="42"/>
      <c r="AA505" s="42"/>
      <c r="AB505" s="42"/>
      <c r="AC505" s="42"/>
      <c r="AD505" s="42"/>
      <c r="AE505" s="42"/>
      <c r="AT505" s="20" t="s">
        <v>141</v>
      </c>
      <c r="AU505" s="20" t="s">
        <v>81</v>
      </c>
    </row>
    <row r="506" s="2" customFormat="1">
      <c r="A506" s="42"/>
      <c r="B506" s="43"/>
      <c r="C506" s="44"/>
      <c r="D506" s="221" t="s">
        <v>143</v>
      </c>
      <c r="E506" s="44"/>
      <c r="F506" s="222" t="s">
        <v>616</v>
      </c>
      <c r="G506" s="44"/>
      <c r="H506" s="44"/>
      <c r="I506" s="218"/>
      <c r="J506" s="44"/>
      <c r="K506" s="44"/>
      <c r="L506" s="48"/>
      <c r="M506" s="219"/>
      <c r="N506" s="220"/>
      <c r="O506" s="88"/>
      <c r="P506" s="88"/>
      <c r="Q506" s="88"/>
      <c r="R506" s="88"/>
      <c r="S506" s="88"/>
      <c r="T506" s="89"/>
      <c r="U506" s="42"/>
      <c r="V506" s="42"/>
      <c r="W506" s="42"/>
      <c r="X506" s="42"/>
      <c r="Y506" s="42"/>
      <c r="Z506" s="42"/>
      <c r="AA506" s="42"/>
      <c r="AB506" s="42"/>
      <c r="AC506" s="42"/>
      <c r="AD506" s="42"/>
      <c r="AE506" s="42"/>
      <c r="AT506" s="20" t="s">
        <v>143</v>
      </c>
      <c r="AU506" s="20" t="s">
        <v>81</v>
      </c>
    </row>
    <row r="507" s="13" customFormat="1">
      <c r="A507" s="13"/>
      <c r="B507" s="223"/>
      <c r="C507" s="224"/>
      <c r="D507" s="216" t="s">
        <v>145</v>
      </c>
      <c r="E507" s="225" t="s">
        <v>21</v>
      </c>
      <c r="F507" s="226" t="s">
        <v>617</v>
      </c>
      <c r="G507" s="224"/>
      <c r="H507" s="227">
        <v>13.893000000000001</v>
      </c>
      <c r="I507" s="228"/>
      <c r="J507" s="224"/>
      <c r="K507" s="224"/>
      <c r="L507" s="229"/>
      <c r="M507" s="230"/>
      <c r="N507" s="231"/>
      <c r="O507" s="231"/>
      <c r="P507" s="231"/>
      <c r="Q507" s="231"/>
      <c r="R507" s="231"/>
      <c r="S507" s="231"/>
      <c r="T507" s="23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3" t="s">
        <v>145</v>
      </c>
      <c r="AU507" s="233" t="s">
        <v>81</v>
      </c>
      <c r="AV507" s="13" t="s">
        <v>81</v>
      </c>
      <c r="AW507" s="13" t="s">
        <v>36</v>
      </c>
      <c r="AX507" s="13" t="s">
        <v>74</v>
      </c>
      <c r="AY507" s="233" t="s">
        <v>131</v>
      </c>
    </row>
    <row r="508" s="13" customFormat="1">
      <c r="A508" s="13"/>
      <c r="B508" s="223"/>
      <c r="C508" s="224"/>
      <c r="D508" s="216" t="s">
        <v>145</v>
      </c>
      <c r="E508" s="225" t="s">
        <v>21</v>
      </c>
      <c r="F508" s="226" t="s">
        <v>618</v>
      </c>
      <c r="G508" s="224"/>
      <c r="H508" s="227">
        <v>-2.7000000000000002</v>
      </c>
      <c r="I508" s="228"/>
      <c r="J508" s="224"/>
      <c r="K508" s="224"/>
      <c r="L508" s="229"/>
      <c r="M508" s="230"/>
      <c r="N508" s="231"/>
      <c r="O508" s="231"/>
      <c r="P508" s="231"/>
      <c r="Q508" s="231"/>
      <c r="R508" s="231"/>
      <c r="S508" s="231"/>
      <c r="T508" s="23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3" t="s">
        <v>145</v>
      </c>
      <c r="AU508" s="233" t="s">
        <v>81</v>
      </c>
      <c r="AV508" s="13" t="s">
        <v>81</v>
      </c>
      <c r="AW508" s="13" t="s">
        <v>36</v>
      </c>
      <c r="AX508" s="13" t="s">
        <v>74</v>
      </c>
      <c r="AY508" s="233" t="s">
        <v>131</v>
      </c>
    </row>
    <row r="509" s="15" customFormat="1">
      <c r="A509" s="15"/>
      <c r="B509" s="244"/>
      <c r="C509" s="245"/>
      <c r="D509" s="216" t="s">
        <v>145</v>
      </c>
      <c r="E509" s="246" t="s">
        <v>21</v>
      </c>
      <c r="F509" s="247" t="s">
        <v>166</v>
      </c>
      <c r="G509" s="245"/>
      <c r="H509" s="248">
        <v>11.193000000000001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54" t="s">
        <v>145</v>
      </c>
      <c r="AU509" s="254" t="s">
        <v>81</v>
      </c>
      <c r="AV509" s="15" t="s">
        <v>139</v>
      </c>
      <c r="AW509" s="15" t="s">
        <v>36</v>
      </c>
      <c r="AX509" s="15" t="s">
        <v>79</v>
      </c>
      <c r="AY509" s="254" t="s">
        <v>131</v>
      </c>
    </row>
    <row r="510" s="2" customFormat="1" ht="24.15" customHeight="1">
      <c r="A510" s="42"/>
      <c r="B510" s="43"/>
      <c r="C510" s="203" t="s">
        <v>619</v>
      </c>
      <c r="D510" s="203" t="s">
        <v>134</v>
      </c>
      <c r="E510" s="204" t="s">
        <v>620</v>
      </c>
      <c r="F510" s="205" t="s">
        <v>621</v>
      </c>
      <c r="G510" s="206" t="s">
        <v>170</v>
      </c>
      <c r="H510" s="207">
        <v>212.667</v>
      </c>
      <c r="I510" s="208"/>
      <c r="J510" s="209">
        <f>ROUND(I510*H510,2)</f>
        <v>0</v>
      </c>
      <c r="K510" s="205" t="s">
        <v>138</v>
      </c>
      <c r="L510" s="48"/>
      <c r="M510" s="210" t="s">
        <v>21</v>
      </c>
      <c r="N510" s="211" t="s">
        <v>45</v>
      </c>
      <c r="O510" s="88"/>
      <c r="P510" s="212">
        <f>O510*H510</f>
        <v>0</v>
      </c>
      <c r="Q510" s="212">
        <v>0</v>
      </c>
      <c r="R510" s="212">
        <f>Q510*H510</f>
        <v>0</v>
      </c>
      <c r="S510" s="212">
        <v>0</v>
      </c>
      <c r="T510" s="213">
        <f>S510*H510</f>
        <v>0</v>
      </c>
      <c r="U510" s="42"/>
      <c r="V510" s="42"/>
      <c r="W510" s="42"/>
      <c r="X510" s="42"/>
      <c r="Y510" s="42"/>
      <c r="Z510" s="42"/>
      <c r="AA510" s="42"/>
      <c r="AB510" s="42"/>
      <c r="AC510" s="42"/>
      <c r="AD510" s="42"/>
      <c r="AE510" s="42"/>
      <c r="AR510" s="214" t="s">
        <v>139</v>
      </c>
      <c r="AT510" s="214" t="s">
        <v>134</v>
      </c>
      <c r="AU510" s="214" t="s">
        <v>81</v>
      </c>
      <c r="AY510" s="20" t="s">
        <v>131</v>
      </c>
      <c r="BE510" s="215">
        <f>IF(N510="základní",J510,0)</f>
        <v>0</v>
      </c>
      <c r="BF510" s="215">
        <f>IF(N510="snížená",J510,0)</f>
        <v>0</v>
      </c>
      <c r="BG510" s="215">
        <f>IF(N510="zákl. přenesená",J510,0)</f>
        <v>0</v>
      </c>
      <c r="BH510" s="215">
        <f>IF(N510="sníž. přenesená",J510,0)</f>
        <v>0</v>
      </c>
      <c r="BI510" s="215">
        <f>IF(N510="nulová",J510,0)</f>
        <v>0</v>
      </c>
      <c r="BJ510" s="20" t="s">
        <v>79</v>
      </c>
      <c r="BK510" s="215">
        <f>ROUND(I510*H510,2)</f>
        <v>0</v>
      </c>
      <c r="BL510" s="20" t="s">
        <v>139</v>
      </c>
      <c r="BM510" s="214" t="s">
        <v>622</v>
      </c>
    </row>
    <row r="511" s="2" customFormat="1">
      <c r="A511" s="42"/>
      <c r="B511" s="43"/>
      <c r="C511" s="44"/>
      <c r="D511" s="216" t="s">
        <v>141</v>
      </c>
      <c r="E511" s="44"/>
      <c r="F511" s="217" t="s">
        <v>623</v>
      </c>
      <c r="G511" s="44"/>
      <c r="H511" s="44"/>
      <c r="I511" s="218"/>
      <c r="J511" s="44"/>
      <c r="K511" s="44"/>
      <c r="L511" s="48"/>
      <c r="M511" s="219"/>
      <c r="N511" s="220"/>
      <c r="O511" s="88"/>
      <c r="P511" s="88"/>
      <c r="Q511" s="88"/>
      <c r="R511" s="88"/>
      <c r="S511" s="88"/>
      <c r="T511" s="89"/>
      <c r="U511" s="42"/>
      <c r="V511" s="42"/>
      <c r="W511" s="42"/>
      <c r="X511" s="42"/>
      <c r="Y511" s="42"/>
      <c r="Z511" s="42"/>
      <c r="AA511" s="42"/>
      <c r="AB511" s="42"/>
      <c r="AC511" s="42"/>
      <c r="AD511" s="42"/>
      <c r="AE511" s="42"/>
      <c r="AT511" s="20" t="s">
        <v>141</v>
      </c>
      <c r="AU511" s="20" t="s">
        <v>81</v>
      </c>
    </row>
    <row r="512" s="2" customFormat="1">
      <c r="A512" s="42"/>
      <c r="B512" s="43"/>
      <c r="C512" s="44"/>
      <c r="D512" s="221" t="s">
        <v>143</v>
      </c>
      <c r="E512" s="44"/>
      <c r="F512" s="222" t="s">
        <v>624</v>
      </c>
      <c r="G512" s="44"/>
      <c r="H512" s="44"/>
      <c r="I512" s="218"/>
      <c r="J512" s="44"/>
      <c r="K512" s="44"/>
      <c r="L512" s="48"/>
      <c r="M512" s="219"/>
      <c r="N512" s="220"/>
      <c r="O512" s="88"/>
      <c r="P512" s="88"/>
      <c r="Q512" s="88"/>
      <c r="R512" s="88"/>
      <c r="S512" s="88"/>
      <c r="T512" s="89"/>
      <c r="U512" s="42"/>
      <c r="V512" s="42"/>
      <c r="W512" s="42"/>
      <c r="X512" s="42"/>
      <c r="Y512" s="42"/>
      <c r="Z512" s="42"/>
      <c r="AA512" s="42"/>
      <c r="AB512" s="42"/>
      <c r="AC512" s="42"/>
      <c r="AD512" s="42"/>
      <c r="AE512" s="42"/>
      <c r="AT512" s="20" t="s">
        <v>143</v>
      </c>
      <c r="AU512" s="20" t="s">
        <v>81</v>
      </c>
    </row>
    <row r="513" s="13" customFormat="1">
      <c r="A513" s="13"/>
      <c r="B513" s="223"/>
      <c r="C513" s="224"/>
      <c r="D513" s="216" t="s">
        <v>145</v>
      </c>
      <c r="E513" s="225" t="s">
        <v>21</v>
      </c>
      <c r="F513" s="226" t="s">
        <v>617</v>
      </c>
      <c r="G513" s="224"/>
      <c r="H513" s="227">
        <v>13.893000000000001</v>
      </c>
      <c r="I513" s="228"/>
      <c r="J513" s="224"/>
      <c r="K513" s="224"/>
      <c r="L513" s="229"/>
      <c r="M513" s="230"/>
      <c r="N513" s="231"/>
      <c r="O513" s="231"/>
      <c r="P513" s="231"/>
      <c r="Q513" s="231"/>
      <c r="R513" s="231"/>
      <c r="S513" s="231"/>
      <c r="T513" s="23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3" t="s">
        <v>145</v>
      </c>
      <c r="AU513" s="233" t="s">
        <v>81</v>
      </c>
      <c r="AV513" s="13" t="s">
        <v>81</v>
      </c>
      <c r="AW513" s="13" t="s">
        <v>36</v>
      </c>
      <c r="AX513" s="13" t="s">
        <v>74</v>
      </c>
      <c r="AY513" s="233" t="s">
        <v>131</v>
      </c>
    </row>
    <row r="514" s="13" customFormat="1">
      <c r="A514" s="13"/>
      <c r="B514" s="223"/>
      <c r="C514" s="224"/>
      <c r="D514" s="216" t="s">
        <v>145</v>
      </c>
      <c r="E514" s="225" t="s">
        <v>21</v>
      </c>
      <c r="F514" s="226" t="s">
        <v>618</v>
      </c>
      <c r="G514" s="224"/>
      <c r="H514" s="227">
        <v>-2.7000000000000002</v>
      </c>
      <c r="I514" s="228"/>
      <c r="J514" s="224"/>
      <c r="K514" s="224"/>
      <c r="L514" s="229"/>
      <c r="M514" s="230"/>
      <c r="N514" s="231"/>
      <c r="O514" s="231"/>
      <c r="P514" s="231"/>
      <c r="Q514" s="231"/>
      <c r="R514" s="231"/>
      <c r="S514" s="231"/>
      <c r="T514" s="23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3" t="s">
        <v>145</v>
      </c>
      <c r="AU514" s="233" t="s">
        <v>81</v>
      </c>
      <c r="AV514" s="13" t="s">
        <v>81</v>
      </c>
      <c r="AW514" s="13" t="s">
        <v>36</v>
      </c>
      <c r="AX514" s="13" t="s">
        <v>74</v>
      </c>
      <c r="AY514" s="233" t="s">
        <v>131</v>
      </c>
    </row>
    <row r="515" s="15" customFormat="1">
      <c r="A515" s="15"/>
      <c r="B515" s="244"/>
      <c r="C515" s="245"/>
      <c r="D515" s="216" t="s">
        <v>145</v>
      </c>
      <c r="E515" s="246" t="s">
        <v>21</v>
      </c>
      <c r="F515" s="247" t="s">
        <v>166</v>
      </c>
      <c r="G515" s="245"/>
      <c r="H515" s="248">
        <v>11.193000000000001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4" t="s">
        <v>145</v>
      </c>
      <c r="AU515" s="254" t="s">
        <v>81</v>
      </c>
      <c r="AV515" s="15" t="s">
        <v>139</v>
      </c>
      <c r="AW515" s="15" t="s">
        <v>36</v>
      </c>
      <c r="AX515" s="15" t="s">
        <v>79</v>
      </c>
      <c r="AY515" s="254" t="s">
        <v>131</v>
      </c>
    </row>
    <row r="516" s="13" customFormat="1">
      <c r="A516" s="13"/>
      <c r="B516" s="223"/>
      <c r="C516" s="224"/>
      <c r="D516" s="216" t="s">
        <v>145</v>
      </c>
      <c r="E516" s="224"/>
      <c r="F516" s="226" t="s">
        <v>625</v>
      </c>
      <c r="G516" s="224"/>
      <c r="H516" s="227">
        <v>212.667</v>
      </c>
      <c r="I516" s="228"/>
      <c r="J516" s="224"/>
      <c r="K516" s="224"/>
      <c r="L516" s="229"/>
      <c r="M516" s="230"/>
      <c r="N516" s="231"/>
      <c r="O516" s="231"/>
      <c r="P516" s="231"/>
      <c r="Q516" s="231"/>
      <c r="R516" s="231"/>
      <c r="S516" s="231"/>
      <c r="T516" s="232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3" t="s">
        <v>145</v>
      </c>
      <c r="AU516" s="233" t="s">
        <v>81</v>
      </c>
      <c r="AV516" s="13" t="s">
        <v>81</v>
      </c>
      <c r="AW516" s="13" t="s">
        <v>4</v>
      </c>
      <c r="AX516" s="13" t="s">
        <v>79</v>
      </c>
      <c r="AY516" s="233" t="s">
        <v>131</v>
      </c>
    </row>
    <row r="517" s="2" customFormat="1" ht="33" customHeight="1">
      <c r="A517" s="42"/>
      <c r="B517" s="43"/>
      <c r="C517" s="203" t="s">
        <v>626</v>
      </c>
      <c r="D517" s="203" t="s">
        <v>134</v>
      </c>
      <c r="E517" s="204" t="s">
        <v>627</v>
      </c>
      <c r="F517" s="205" t="s">
        <v>628</v>
      </c>
      <c r="G517" s="206" t="s">
        <v>170</v>
      </c>
      <c r="H517" s="207">
        <v>2.8929999999999998</v>
      </c>
      <c r="I517" s="208"/>
      <c r="J517" s="209">
        <f>ROUND(I517*H517,2)</f>
        <v>0</v>
      </c>
      <c r="K517" s="205" t="s">
        <v>138</v>
      </c>
      <c r="L517" s="48"/>
      <c r="M517" s="210" t="s">
        <v>21</v>
      </c>
      <c r="N517" s="211" t="s">
        <v>45</v>
      </c>
      <c r="O517" s="88"/>
      <c r="P517" s="212">
        <f>O517*H517</f>
        <v>0</v>
      </c>
      <c r="Q517" s="212">
        <v>0</v>
      </c>
      <c r="R517" s="212">
        <f>Q517*H517</f>
        <v>0</v>
      </c>
      <c r="S517" s="212">
        <v>0</v>
      </c>
      <c r="T517" s="213">
        <f>S517*H517</f>
        <v>0</v>
      </c>
      <c r="U517" s="42"/>
      <c r="V517" s="42"/>
      <c r="W517" s="42"/>
      <c r="X517" s="42"/>
      <c r="Y517" s="42"/>
      <c r="Z517" s="42"/>
      <c r="AA517" s="42"/>
      <c r="AB517" s="42"/>
      <c r="AC517" s="42"/>
      <c r="AD517" s="42"/>
      <c r="AE517" s="42"/>
      <c r="AR517" s="214" t="s">
        <v>139</v>
      </c>
      <c r="AT517" s="214" t="s">
        <v>134</v>
      </c>
      <c r="AU517" s="214" t="s">
        <v>81</v>
      </c>
      <c r="AY517" s="20" t="s">
        <v>131</v>
      </c>
      <c r="BE517" s="215">
        <f>IF(N517="základní",J517,0)</f>
        <v>0</v>
      </c>
      <c r="BF517" s="215">
        <f>IF(N517="snížená",J517,0)</f>
        <v>0</v>
      </c>
      <c r="BG517" s="215">
        <f>IF(N517="zákl. přenesená",J517,0)</f>
        <v>0</v>
      </c>
      <c r="BH517" s="215">
        <f>IF(N517="sníž. přenesená",J517,0)</f>
        <v>0</v>
      </c>
      <c r="BI517" s="215">
        <f>IF(N517="nulová",J517,0)</f>
        <v>0</v>
      </c>
      <c r="BJ517" s="20" t="s">
        <v>79</v>
      </c>
      <c r="BK517" s="215">
        <f>ROUND(I517*H517,2)</f>
        <v>0</v>
      </c>
      <c r="BL517" s="20" t="s">
        <v>139</v>
      </c>
      <c r="BM517" s="214" t="s">
        <v>629</v>
      </c>
    </row>
    <row r="518" s="2" customFormat="1">
      <c r="A518" s="42"/>
      <c r="B518" s="43"/>
      <c r="C518" s="44"/>
      <c r="D518" s="216" t="s">
        <v>141</v>
      </c>
      <c r="E518" s="44"/>
      <c r="F518" s="217" t="s">
        <v>630</v>
      </c>
      <c r="G518" s="44"/>
      <c r="H518" s="44"/>
      <c r="I518" s="218"/>
      <c r="J518" s="44"/>
      <c r="K518" s="44"/>
      <c r="L518" s="48"/>
      <c r="M518" s="219"/>
      <c r="N518" s="220"/>
      <c r="O518" s="88"/>
      <c r="P518" s="88"/>
      <c r="Q518" s="88"/>
      <c r="R518" s="88"/>
      <c r="S518" s="88"/>
      <c r="T518" s="89"/>
      <c r="U518" s="42"/>
      <c r="V518" s="42"/>
      <c r="W518" s="42"/>
      <c r="X518" s="42"/>
      <c r="Y518" s="42"/>
      <c r="Z518" s="42"/>
      <c r="AA518" s="42"/>
      <c r="AB518" s="42"/>
      <c r="AC518" s="42"/>
      <c r="AD518" s="42"/>
      <c r="AE518" s="42"/>
      <c r="AT518" s="20" t="s">
        <v>141</v>
      </c>
      <c r="AU518" s="20" t="s">
        <v>81</v>
      </c>
    </row>
    <row r="519" s="2" customFormat="1">
      <c r="A519" s="42"/>
      <c r="B519" s="43"/>
      <c r="C519" s="44"/>
      <c r="D519" s="221" t="s">
        <v>143</v>
      </c>
      <c r="E519" s="44"/>
      <c r="F519" s="222" t="s">
        <v>631</v>
      </c>
      <c r="G519" s="44"/>
      <c r="H519" s="44"/>
      <c r="I519" s="218"/>
      <c r="J519" s="44"/>
      <c r="K519" s="44"/>
      <c r="L519" s="48"/>
      <c r="M519" s="219"/>
      <c r="N519" s="220"/>
      <c r="O519" s="88"/>
      <c r="P519" s="88"/>
      <c r="Q519" s="88"/>
      <c r="R519" s="88"/>
      <c r="S519" s="88"/>
      <c r="T519" s="89"/>
      <c r="U519" s="42"/>
      <c r="V519" s="42"/>
      <c r="W519" s="42"/>
      <c r="X519" s="42"/>
      <c r="Y519" s="42"/>
      <c r="Z519" s="42"/>
      <c r="AA519" s="42"/>
      <c r="AB519" s="42"/>
      <c r="AC519" s="42"/>
      <c r="AD519" s="42"/>
      <c r="AE519" s="42"/>
      <c r="AT519" s="20" t="s">
        <v>143</v>
      </c>
      <c r="AU519" s="20" t="s">
        <v>81</v>
      </c>
    </row>
    <row r="520" s="2" customFormat="1" ht="44.25" customHeight="1">
      <c r="A520" s="42"/>
      <c r="B520" s="43"/>
      <c r="C520" s="203" t="s">
        <v>632</v>
      </c>
      <c r="D520" s="203" t="s">
        <v>134</v>
      </c>
      <c r="E520" s="204" t="s">
        <v>633</v>
      </c>
      <c r="F520" s="205" t="s">
        <v>634</v>
      </c>
      <c r="G520" s="206" t="s">
        <v>170</v>
      </c>
      <c r="H520" s="207">
        <v>8.3000000000000007</v>
      </c>
      <c r="I520" s="208"/>
      <c r="J520" s="209">
        <f>ROUND(I520*H520,2)</f>
        <v>0</v>
      </c>
      <c r="K520" s="205" t="s">
        <v>138</v>
      </c>
      <c r="L520" s="48"/>
      <c r="M520" s="210" t="s">
        <v>21</v>
      </c>
      <c r="N520" s="211" t="s">
        <v>45</v>
      </c>
      <c r="O520" s="88"/>
      <c r="P520" s="212">
        <f>O520*H520</f>
        <v>0</v>
      </c>
      <c r="Q520" s="212">
        <v>0</v>
      </c>
      <c r="R520" s="212">
        <f>Q520*H520</f>
        <v>0</v>
      </c>
      <c r="S520" s="212">
        <v>0</v>
      </c>
      <c r="T520" s="213">
        <f>S520*H520</f>
        <v>0</v>
      </c>
      <c r="U520" s="42"/>
      <c r="V520" s="42"/>
      <c r="W520" s="42"/>
      <c r="X520" s="42"/>
      <c r="Y520" s="42"/>
      <c r="Z520" s="42"/>
      <c r="AA520" s="42"/>
      <c r="AB520" s="42"/>
      <c r="AC520" s="42"/>
      <c r="AD520" s="42"/>
      <c r="AE520" s="42"/>
      <c r="AR520" s="214" t="s">
        <v>139</v>
      </c>
      <c r="AT520" s="214" t="s">
        <v>134</v>
      </c>
      <c r="AU520" s="214" t="s">
        <v>81</v>
      </c>
      <c r="AY520" s="20" t="s">
        <v>131</v>
      </c>
      <c r="BE520" s="215">
        <f>IF(N520="základní",J520,0)</f>
        <v>0</v>
      </c>
      <c r="BF520" s="215">
        <f>IF(N520="snížená",J520,0)</f>
        <v>0</v>
      </c>
      <c r="BG520" s="215">
        <f>IF(N520="zákl. přenesená",J520,0)</f>
        <v>0</v>
      </c>
      <c r="BH520" s="215">
        <f>IF(N520="sníž. přenesená",J520,0)</f>
        <v>0</v>
      </c>
      <c r="BI520" s="215">
        <f>IF(N520="nulová",J520,0)</f>
        <v>0</v>
      </c>
      <c r="BJ520" s="20" t="s">
        <v>79</v>
      </c>
      <c r="BK520" s="215">
        <f>ROUND(I520*H520,2)</f>
        <v>0</v>
      </c>
      <c r="BL520" s="20" t="s">
        <v>139</v>
      </c>
      <c r="BM520" s="214" t="s">
        <v>635</v>
      </c>
    </row>
    <row r="521" s="2" customFormat="1">
      <c r="A521" s="42"/>
      <c r="B521" s="43"/>
      <c r="C521" s="44"/>
      <c r="D521" s="216" t="s">
        <v>141</v>
      </c>
      <c r="E521" s="44"/>
      <c r="F521" s="217" t="s">
        <v>636</v>
      </c>
      <c r="G521" s="44"/>
      <c r="H521" s="44"/>
      <c r="I521" s="218"/>
      <c r="J521" s="44"/>
      <c r="K521" s="44"/>
      <c r="L521" s="48"/>
      <c r="M521" s="219"/>
      <c r="N521" s="220"/>
      <c r="O521" s="88"/>
      <c r="P521" s="88"/>
      <c r="Q521" s="88"/>
      <c r="R521" s="88"/>
      <c r="S521" s="88"/>
      <c r="T521" s="89"/>
      <c r="U521" s="42"/>
      <c r="V521" s="42"/>
      <c r="W521" s="42"/>
      <c r="X521" s="42"/>
      <c r="Y521" s="42"/>
      <c r="Z521" s="42"/>
      <c r="AA521" s="42"/>
      <c r="AB521" s="42"/>
      <c r="AC521" s="42"/>
      <c r="AD521" s="42"/>
      <c r="AE521" s="42"/>
      <c r="AT521" s="20" t="s">
        <v>141</v>
      </c>
      <c r="AU521" s="20" t="s">
        <v>81</v>
      </c>
    </row>
    <row r="522" s="2" customFormat="1">
      <c r="A522" s="42"/>
      <c r="B522" s="43"/>
      <c r="C522" s="44"/>
      <c r="D522" s="221" t="s">
        <v>143</v>
      </c>
      <c r="E522" s="44"/>
      <c r="F522" s="222" t="s">
        <v>637</v>
      </c>
      <c r="G522" s="44"/>
      <c r="H522" s="44"/>
      <c r="I522" s="218"/>
      <c r="J522" s="44"/>
      <c r="K522" s="44"/>
      <c r="L522" s="48"/>
      <c r="M522" s="219"/>
      <c r="N522" s="220"/>
      <c r="O522" s="88"/>
      <c r="P522" s="88"/>
      <c r="Q522" s="88"/>
      <c r="R522" s="88"/>
      <c r="S522" s="88"/>
      <c r="T522" s="89"/>
      <c r="U522" s="42"/>
      <c r="V522" s="42"/>
      <c r="W522" s="42"/>
      <c r="X522" s="42"/>
      <c r="Y522" s="42"/>
      <c r="Z522" s="42"/>
      <c r="AA522" s="42"/>
      <c r="AB522" s="42"/>
      <c r="AC522" s="42"/>
      <c r="AD522" s="42"/>
      <c r="AE522" s="42"/>
      <c r="AT522" s="20" t="s">
        <v>143</v>
      </c>
      <c r="AU522" s="20" t="s">
        <v>81</v>
      </c>
    </row>
    <row r="523" s="12" customFormat="1" ht="22.8" customHeight="1">
      <c r="A523" s="12"/>
      <c r="B523" s="187"/>
      <c r="C523" s="188"/>
      <c r="D523" s="189" t="s">
        <v>73</v>
      </c>
      <c r="E523" s="201" t="s">
        <v>638</v>
      </c>
      <c r="F523" s="201" t="s">
        <v>639</v>
      </c>
      <c r="G523" s="188"/>
      <c r="H523" s="188"/>
      <c r="I523" s="191"/>
      <c r="J523" s="202">
        <f>BK523</f>
        <v>0</v>
      </c>
      <c r="K523" s="188"/>
      <c r="L523" s="193"/>
      <c r="M523" s="194"/>
      <c r="N523" s="195"/>
      <c r="O523" s="195"/>
      <c r="P523" s="196">
        <f>SUM(P524:P526)</f>
        <v>0</v>
      </c>
      <c r="Q523" s="195"/>
      <c r="R523" s="196">
        <f>SUM(R524:R526)</f>
        <v>0</v>
      </c>
      <c r="S523" s="195"/>
      <c r="T523" s="197">
        <f>SUM(T524:T526)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198" t="s">
        <v>79</v>
      </c>
      <c r="AT523" s="199" t="s">
        <v>73</v>
      </c>
      <c r="AU523" s="199" t="s">
        <v>79</v>
      </c>
      <c r="AY523" s="198" t="s">
        <v>131</v>
      </c>
      <c r="BK523" s="200">
        <f>SUM(BK524:BK526)</f>
        <v>0</v>
      </c>
    </row>
    <row r="524" s="2" customFormat="1" ht="24.15" customHeight="1">
      <c r="A524" s="42"/>
      <c r="B524" s="43"/>
      <c r="C524" s="203" t="s">
        <v>640</v>
      </c>
      <c r="D524" s="203" t="s">
        <v>134</v>
      </c>
      <c r="E524" s="204" t="s">
        <v>641</v>
      </c>
      <c r="F524" s="205" t="s">
        <v>642</v>
      </c>
      <c r="G524" s="206" t="s">
        <v>170</v>
      </c>
      <c r="H524" s="207">
        <v>5.9660000000000002</v>
      </c>
      <c r="I524" s="208"/>
      <c r="J524" s="209">
        <f>ROUND(I524*H524,2)</f>
        <v>0</v>
      </c>
      <c r="K524" s="205" t="s">
        <v>138</v>
      </c>
      <c r="L524" s="48"/>
      <c r="M524" s="210" t="s">
        <v>21</v>
      </c>
      <c r="N524" s="211" t="s">
        <v>45</v>
      </c>
      <c r="O524" s="88"/>
      <c r="P524" s="212">
        <f>O524*H524</f>
        <v>0</v>
      </c>
      <c r="Q524" s="212">
        <v>0</v>
      </c>
      <c r="R524" s="212">
        <f>Q524*H524</f>
        <v>0</v>
      </c>
      <c r="S524" s="212">
        <v>0</v>
      </c>
      <c r="T524" s="213">
        <f>S524*H524</f>
        <v>0</v>
      </c>
      <c r="U524" s="42"/>
      <c r="V524" s="42"/>
      <c r="W524" s="42"/>
      <c r="X524" s="42"/>
      <c r="Y524" s="42"/>
      <c r="Z524" s="42"/>
      <c r="AA524" s="42"/>
      <c r="AB524" s="42"/>
      <c r="AC524" s="42"/>
      <c r="AD524" s="42"/>
      <c r="AE524" s="42"/>
      <c r="AR524" s="214" t="s">
        <v>139</v>
      </c>
      <c r="AT524" s="214" t="s">
        <v>134</v>
      </c>
      <c r="AU524" s="214" t="s">
        <v>81</v>
      </c>
      <c r="AY524" s="20" t="s">
        <v>131</v>
      </c>
      <c r="BE524" s="215">
        <f>IF(N524="základní",J524,0)</f>
        <v>0</v>
      </c>
      <c r="BF524" s="215">
        <f>IF(N524="snížená",J524,0)</f>
        <v>0</v>
      </c>
      <c r="BG524" s="215">
        <f>IF(N524="zákl. přenesená",J524,0)</f>
        <v>0</v>
      </c>
      <c r="BH524" s="215">
        <f>IF(N524="sníž. přenesená",J524,0)</f>
        <v>0</v>
      </c>
      <c r="BI524" s="215">
        <f>IF(N524="nulová",J524,0)</f>
        <v>0</v>
      </c>
      <c r="BJ524" s="20" t="s">
        <v>79</v>
      </c>
      <c r="BK524" s="215">
        <f>ROUND(I524*H524,2)</f>
        <v>0</v>
      </c>
      <c r="BL524" s="20" t="s">
        <v>139</v>
      </c>
      <c r="BM524" s="214" t="s">
        <v>643</v>
      </c>
    </row>
    <row r="525" s="2" customFormat="1">
      <c r="A525" s="42"/>
      <c r="B525" s="43"/>
      <c r="C525" s="44"/>
      <c r="D525" s="216" t="s">
        <v>141</v>
      </c>
      <c r="E525" s="44"/>
      <c r="F525" s="217" t="s">
        <v>644</v>
      </c>
      <c r="G525" s="44"/>
      <c r="H525" s="44"/>
      <c r="I525" s="218"/>
      <c r="J525" s="44"/>
      <c r="K525" s="44"/>
      <c r="L525" s="48"/>
      <c r="M525" s="219"/>
      <c r="N525" s="220"/>
      <c r="O525" s="88"/>
      <c r="P525" s="88"/>
      <c r="Q525" s="88"/>
      <c r="R525" s="88"/>
      <c r="S525" s="88"/>
      <c r="T525" s="89"/>
      <c r="U525" s="42"/>
      <c r="V525" s="42"/>
      <c r="W525" s="42"/>
      <c r="X525" s="42"/>
      <c r="Y525" s="42"/>
      <c r="Z525" s="42"/>
      <c r="AA525" s="42"/>
      <c r="AB525" s="42"/>
      <c r="AC525" s="42"/>
      <c r="AD525" s="42"/>
      <c r="AE525" s="42"/>
      <c r="AT525" s="20" t="s">
        <v>141</v>
      </c>
      <c r="AU525" s="20" t="s">
        <v>81</v>
      </c>
    </row>
    <row r="526" s="2" customFormat="1">
      <c r="A526" s="42"/>
      <c r="B526" s="43"/>
      <c r="C526" s="44"/>
      <c r="D526" s="221" t="s">
        <v>143</v>
      </c>
      <c r="E526" s="44"/>
      <c r="F526" s="222" t="s">
        <v>645</v>
      </c>
      <c r="G526" s="44"/>
      <c r="H526" s="44"/>
      <c r="I526" s="218"/>
      <c r="J526" s="44"/>
      <c r="K526" s="44"/>
      <c r="L526" s="48"/>
      <c r="M526" s="219"/>
      <c r="N526" s="220"/>
      <c r="O526" s="88"/>
      <c r="P526" s="88"/>
      <c r="Q526" s="88"/>
      <c r="R526" s="88"/>
      <c r="S526" s="88"/>
      <c r="T526" s="89"/>
      <c r="U526" s="42"/>
      <c r="V526" s="42"/>
      <c r="W526" s="42"/>
      <c r="X526" s="42"/>
      <c r="Y526" s="42"/>
      <c r="Z526" s="42"/>
      <c r="AA526" s="42"/>
      <c r="AB526" s="42"/>
      <c r="AC526" s="42"/>
      <c r="AD526" s="42"/>
      <c r="AE526" s="42"/>
      <c r="AT526" s="20" t="s">
        <v>143</v>
      </c>
      <c r="AU526" s="20" t="s">
        <v>81</v>
      </c>
    </row>
    <row r="527" s="12" customFormat="1" ht="25.92" customHeight="1">
      <c r="A527" s="12"/>
      <c r="B527" s="187"/>
      <c r="C527" s="188"/>
      <c r="D527" s="189" t="s">
        <v>73</v>
      </c>
      <c r="E527" s="190" t="s">
        <v>646</v>
      </c>
      <c r="F527" s="190" t="s">
        <v>647</v>
      </c>
      <c r="G527" s="188"/>
      <c r="H527" s="188"/>
      <c r="I527" s="191"/>
      <c r="J527" s="192">
        <f>BK527</f>
        <v>0</v>
      </c>
      <c r="K527" s="188"/>
      <c r="L527" s="193"/>
      <c r="M527" s="194"/>
      <c r="N527" s="195"/>
      <c r="O527" s="195"/>
      <c r="P527" s="196">
        <f>P528+P566+P592+P641+P657+P662+P706+P847+P881+P919+P927+P950+P1062+P1103+P1136</f>
        <v>0</v>
      </c>
      <c r="Q527" s="195"/>
      <c r="R527" s="196">
        <f>R528+R566+R592+R641+R657+R662+R706+R847+R881+R919+R927+R950+R1062+R1103+R1136</f>
        <v>7.1716100199999993</v>
      </c>
      <c r="S527" s="195"/>
      <c r="T527" s="197">
        <f>T528+T566+T592+T641+T657+T662+T706+T847+T881+T919+T927+T950+T1062+T1103+T1136</f>
        <v>0.82457630000000015</v>
      </c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R527" s="198" t="s">
        <v>81</v>
      </c>
      <c r="AT527" s="199" t="s">
        <v>73</v>
      </c>
      <c r="AU527" s="199" t="s">
        <v>74</v>
      </c>
      <c r="AY527" s="198" t="s">
        <v>131</v>
      </c>
      <c r="BK527" s="200">
        <f>BK528+BK566+BK592+BK641+BK657+BK662+BK706+BK847+BK881+BK919+BK927+BK950+BK1062+BK1103+BK1136</f>
        <v>0</v>
      </c>
    </row>
    <row r="528" s="12" customFormat="1" ht="22.8" customHeight="1">
      <c r="A528" s="12"/>
      <c r="B528" s="187"/>
      <c r="C528" s="188"/>
      <c r="D528" s="189" t="s">
        <v>73</v>
      </c>
      <c r="E528" s="201" t="s">
        <v>648</v>
      </c>
      <c r="F528" s="201" t="s">
        <v>649</v>
      </c>
      <c r="G528" s="188"/>
      <c r="H528" s="188"/>
      <c r="I528" s="191"/>
      <c r="J528" s="202">
        <f>BK528</f>
        <v>0</v>
      </c>
      <c r="K528" s="188"/>
      <c r="L528" s="193"/>
      <c r="M528" s="194"/>
      <c r="N528" s="195"/>
      <c r="O528" s="195"/>
      <c r="P528" s="196">
        <f>SUM(P529:P565)</f>
        <v>0</v>
      </c>
      <c r="Q528" s="195"/>
      <c r="R528" s="196">
        <f>SUM(R529:R565)</f>
        <v>0.90017440000000004</v>
      </c>
      <c r="S528" s="195"/>
      <c r="T528" s="197">
        <f>SUM(T529:T565)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98" t="s">
        <v>81</v>
      </c>
      <c r="AT528" s="199" t="s">
        <v>73</v>
      </c>
      <c r="AU528" s="199" t="s">
        <v>79</v>
      </c>
      <c r="AY528" s="198" t="s">
        <v>131</v>
      </c>
      <c r="BK528" s="200">
        <f>SUM(BK529:BK565)</f>
        <v>0</v>
      </c>
    </row>
    <row r="529" s="2" customFormat="1" ht="24.15" customHeight="1">
      <c r="A529" s="42"/>
      <c r="B529" s="43"/>
      <c r="C529" s="203" t="s">
        <v>650</v>
      </c>
      <c r="D529" s="203" t="s">
        <v>134</v>
      </c>
      <c r="E529" s="204" t="s">
        <v>651</v>
      </c>
      <c r="F529" s="205" t="s">
        <v>652</v>
      </c>
      <c r="G529" s="206" t="s">
        <v>179</v>
      </c>
      <c r="H529" s="207">
        <v>50.399999999999999</v>
      </c>
      <c r="I529" s="208"/>
      <c r="J529" s="209">
        <f>ROUND(I529*H529,2)</f>
        <v>0</v>
      </c>
      <c r="K529" s="205" t="s">
        <v>21</v>
      </c>
      <c r="L529" s="48"/>
      <c r="M529" s="210" t="s">
        <v>21</v>
      </c>
      <c r="N529" s="211" t="s">
        <v>45</v>
      </c>
      <c r="O529" s="88"/>
      <c r="P529" s="212">
        <f>O529*H529</f>
        <v>0</v>
      </c>
      <c r="Q529" s="212">
        <v>9.0000000000000006E-05</v>
      </c>
      <c r="R529" s="212">
        <f>Q529*H529</f>
        <v>0.0045360000000000001</v>
      </c>
      <c r="S529" s="212">
        <v>0</v>
      </c>
      <c r="T529" s="213">
        <f>S529*H529</f>
        <v>0</v>
      </c>
      <c r="U529" s="42"/>
      <c r="V529" s="42"/>
      <c r="W529" s="42"/>
      <c r="X529" s="42"/>
      <c r="Y529" s="42"/>
      <c r="Z529" s="42"/>
      <c r="AA529" s="42"/>
      <c r="AB529" s="42"/>
      <c r="AC529" s="42"/>
      <c r="AD529" s="42"/>
      <c r="AE529" s="42"/>
      <c r="AR529" s="214" t="s">
        <v>273</v>
      </c>
      <c r="AT529" s="214" t="s">
        <v>134</v>
      </c>
      <c r="AU529" s="214" t="s">
        <v>81</v>
      </c>
      <c r="AY529" s="20" t="s">
        <v>131</v>
      </c>
      <c r="BE529" s="215">
        <f>IF(N529="základní",J529,0)</f>
        <v>0</v>
      </c>
      <c r="BF529" s="215">
        <f>IF(N529="snížená",J529,0)</f>
        <v>0</v>
      </c>
      <c r="BG529" s="215">
        <f>IF(N529="zákl. přenesená",J529,0)</f>
        <v>0</v>
      </c>
      <c r="BH529" s="215">
        <f>IF(N529="sníž. přenesená",J529,0)</f>
        <v>0</v>
      </c>
      <c r="BI529" s="215">
        <f>IF(N529="nulová",J529,0)</f>
        <v>0</v>
      </c>
      <c r="BJ529" s="20" t="s">
        <v>79</v>
      </c>
      <c r="BK529" s="215">
        <f>ROUND(I529*H529,2)</f>
        <v>0</v>
      </c>
      <c r="BL529" s="20" t="s">
        <v>273</v>
      </c>
      <c r="BM529" s="214" t="s">
        <v>653</v>
      </c>
    </row>
    <row r="530" s="2" customFormat="1">
      <c r="A530" s="42"/>
      <c r="B530" s="43"/>
      <c r="C530" s="44"/>
      <c r="D530" s="216" t="s">
        <v>141</v>
      </c>
      <c r="E530" s="44"/>
      <c r="F530" s="217" t="s">
        <v>654</v>
      </c>
      <c r="G530" s="44"/>
      <c r="H530" s="44"/>
      <c r="I530" s="218"/>
      <c r="J530" s="44"/>
      <c r="K530" s="44"/>
      <c r="L530" s="48"/>
      <c r="M530" s="219"/>
      <c r="N530" s="220"/>
      <c r="O530" s="88"/>
      <c r="P530" s="88"/>
      <c r="Q530" s="88"/>
      <c r="R530" s="88"/>
      <c r="S530" s="88"/>
      <c r="T530" s="89"/>
      <c r="U530" s="42"/>
      <c r="V530" s="42"/>
      <c r="W530" s="42"/>
      <c r="X530" s="42"/>
      <c r="Y530" s="42"/>
      <c r="Z530" s="42"/>
      <c r="AA530" s="42"/>
      <c r="AB530" s="42"/>
      <c r="AC530" s="42"/>
      <c r="AD530" s="42"/>
      <c r="AE530" s="42"/>
      <c r="AT530" s="20" t="s">
        <v>141</v>
      </c>
      <c r="AU530" s="20" t="s">
        <v>81</v>
      </c>
    </row>
    <row r="531" s="13" customFormat="1">
      <c r="A531" s="13"/>
      <c r="B531" s="223"/>
      <c r="C531" s="224"/>
      <c r="D531" s="216" t="s">
        <v>145</v>
      </c>
      <c r="E531" s="225" t="s">
        <v>21</v>
      </c>
      <c r="F531" s="226" t="s">
        <v>655</v>
      </c>
      <c r="G531" s="224"/>
      <c r="H531" s="227">
        <v>14.4</v>
      </c>
      <c r="I531" s="228"/>
      <c r="J531" s="224"/>
      <c r="K531" s="224"/>
      <c r="L531" s="229"/>
      <c r="M531" s="230"/>
      <c r="N531" s="231"/>
      <c r="O531" s="231"/>
      <c r="P531" s="231"/>
      <c r="Q531" s="231"/>
      <c r="R531" s="231"/>
      <c r="S531" s="231"/>
      <c r="T531" s="23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3" t="s">
        <v>145</v>
      </c>
      <c r="AU531" s="233" t="s">
        <v>81</v>
      </c>
      <c r="AV531" s="13" t="s">
        <v>81</v>
      </c>
      <c r="AW531" s="13" t="s">
        <v>36</v>
      </c>
      <c r="AX531" s="13" t="s">
        <v>74</v>
      </c>
      <c r="AY531" s="233" t="s">
        <v>131</v>
      </c>
    </row>
    <row r="532" s="13" customFormat="1">
      <c r="A532" s="13"/>
      <c r="B532" s="223"/>
      <c r="C532" s="224"/>
      <c r="D532" s="216" t="s">
        <v>145</v>
      </c>
      <c r="E532" s="225" t="s">
        <v>21</v>
      </c>
      <c r="F532" s="226" t="s">
        <v>656</v>
      </c>
      <c r="G532" s="224"/>
      <c r="H532" s="227">
        <v>21.600000000000001</v>
      </c>
      <c r="I532" s="228"/>
      <c r="J532" s="224"/>
      <c r="K532" s="224"/>
      <c r="L532" s="229"/>
      <c r="M532" s="230"/>
      <c r="N532" s="231"/>
      <c r="O532" s="231"/>
      <c r="P532" s="231"/>
      <c r="Q532" s="231"/>
      <c r="R532" s="231"/>
      <c r="S532" s="231"/>
      <c r="T532" s="232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3" t="s">
        <v>145</v>
      </c>
      <c r="AU532" s="233" t="s">
        <v>81</v>
      </c>
      <c r="AV532" s="13" t="s">
        <v>81</v>
      </c>
      <c r="AW532" s="13" t="s">
        <v>36</v>
      </c>
      <c r="AX532" s="13" t="s">
        <v>74</v>
      </c>
      <c r="AY532" s="233" t="s">
        <v>131</v>
      </c>
    </row>
    <row r="533" s="13" customFormat="1">
      <c r="A533" s="13"/>
      <c r="B533" s="223"/>
      <c r="C533" s="224"/>
      <c r="D533" s="216" t="s">
        <v>145</v>
      </c>
      <c r="E533" s="225" t="s">
        <v>21</v>
      </c>
      <c r="F533" s="226" t="s">
        <v>657</v>
      </c>
      <c r="G533" s="224"/>
      <c r="H533" s="227">
        <v>14.4</v>
      </c>
      <c r="I533" s="228"/>
      <c r="J533" s="224"/>
      <c r="K533" s="224"/>
      <c r="L533" s="229"/>
      <c r="M533" s="230"/>
      <c r="N533" s="231"/>
      <c r="O533" s="231"/>
      <c r="P533" s="231"/>
      <c r="Q533" s="231"/>
      <c r="R533" s="231"/>
      <c r="S533" s="231"/>
      <c r="T533" s="23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3" t="s">
        <v>145</v>
      </c>
      <c r="AU533" s="233" t="s">
        <v>81</v>
      </c>
      <c r="AV533" s="13" t="s">
        <v>81</v>
      </c>
      <c r="AW533" s="13" t="s">
        <v>36</v>
      </c>
      <c r="AX533" s="13" t="s">
        <v>74</v>
      </c>
      <c r="AY533" s="233" t="s">
        <v>131</v>
      </c>
    </row>
    <row r="534" s="15" customFormat="1">
      <c r="A534" s="15"/>
      <c r="B534" s="244"/>
      <c r="C534" s="245"/>
      <c r="D534" s="216" t="s">
        <v>145</v>
      </c>
      <c r="E534" s="246" t="s">
        <v>21</v>
      </c>
      <c r="F534" s="247" t="s">
        <v>166</v>
      </c>
      <c r="G534" s="245"/>
      <c r="H534" s="248">
        <v>50.399999999999999</v>
      </c>
      <c r="I534" s="249"/>
      <c r="J534" s="245"/>
      <c r="K534" s="245"/>
      <c r="L534" s="250"/>
      <c r="M534" s="251"/>
      <c r="N534" s="252"/>
      <c r="O534" s="252"/>
      <c r="P534" s="252"/>
      <c r="Q534" s="252"/>
      <c r="R534" s="252"/>
      <c r="S534" s="252"/>
      <c r="T534" s="253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54" t="s">
        <v>145</v>
      </c>
      <c r="AU534" s="254" t="s">
        <v>81</v>
      </c>
      <c r="AV534" s="15" t="s">
        <v>139</v>
      </c>
      <c r="AW534" s="15" t="s">
        <v>36</v>
      </c>
      <c r="AX534" s="15" t="s">
        <v>79</v>
      </c>
      <c r="AY534" s="254" t="s">
        <v>131</v>
      </c>
    </row>
    <row r="535" s="2" customFormat="1" ht="44.25" customHeight="1">
      <c r="A535" s="42"/>
      <c r="B535" s="43"/>
      <c r="C535" s="266" t="s">
        <v>658</v>
      </c>
      <c r="D535" s="266" t="s">
        <v>327</v>
      </c>
      <c r="E535" s="267" t="s">
        <v>659</v>
      </c>
      <c r="F535" s="268" t="s">
        <v>660</v>
      </c>
      <c r="G535" s="269" t="s">
        <v>137</v>
      </c>
      <c r="H535" s="270">
        <v>35</v>
      </c>
      <c r="I535" s="271"/>
      <c r="J535" s="272">
        <f>ROUND(I535*H535,2)</f>
        <v>0</v>
      </c>
      <c r="K535" s="268" t="s">
        <v>138</v>
      </c>
      <c r="L535" s="273"/>
      <c r="M535" s="274" t="s">
        <v>21</v>
      </c>
      <c r="N535" s="275" t="s">
        <v>45</v>
      </c>
      <c r="O535" s="88"/>
      <c r="P535" s="212">
        <f>O535*H535</f>
        <v>0</v>
      </c>
      <c r="Q535" s="212">
        <v>0.0064999999999999997</v>
      </c>
      <c r="R535" s="212">
        <f>Q535*H535</f>
        <v>0.22749999999999998</v>
      </c>
      <c r="S535" s="212">
        <v>0</v>
      </c>
      <c r="T535" s="213">
        <f>S535*H535</f>
        <v>0</v>
      </c>
      <c r="U535" s="42"/>
      <c r="V535" s="42"/>
      <c r="W535" s="42"/>
      <c r="X535" s="42"/>
      <c r="Y535" s="42"/>
      <c r="Z535" s="42"/>
      <c r="AA535" s="42"/>
      <c r="AB535" s="42"/>
      <c r="AC535" s="42"/>
      <c r="AD535" s="42"/>
      <c r="AE535" s="42"/>
      <c r="AR535" s="214" t="s">
        <v>403</v>
      </c>
      <c r="AT535" s="214" t="s">
        <v>327</v>
      </c>
      <c r="AU535" s="214" t="s">
        <v>81</v>
      </c>
      <c r="AY535" s="20" t="s">
        <v>131</v>
      </c>
      <c r="BE535" s="215">
        <f>IF(N535="základní",J535,0)</f>
        <v>0</v>
      </c>
      <c r="BF535" s="215">
        <f>IF(N535="snížená",J535,0)</f>
        <v>0</v>
      </c>
      <c r="BG535" s="215">
        <f>IF(N535="zákl. přenesená",J535,0)</f>
        <v>0</v>
      </c>
      <c r="BH535" s="215">
        <f>IF(N535="sníž. přenesená",J535,0)</f>
        <v>0</v>
      </c>
      <c r="BI535" s="215">
        <f>IF(N535="nulová",J535,0)</f>
        <v>0</v>
      </c>
      <c r="BJ535" s="20" t="s">
        <v>79</v>
      </c>
      <c r="BK535" s="215">
        <f>ROUND(I535*H535,2)</f>
        <v>0</v>
      </c>
      <c r="BL535" s="20" t="s">
        <v>273</v>
      </c>
      <c r="BM535" s="214" t="s">
        <v>661</v>
      </c>
    </row>
    <row r="536" s="2" customFormat="1">
      <c r="A536" s="42"/>
      <c r="B536" s="43"/>
      <c r="C536" s="44"/>
      <c r="D536" s="216" t="s">
        <v>141</v>
      </c>
      <c r="E536" s="44"/>
      <c r="F536" s="217" t="s">
        <v>660</v>
      </c>
      <c r="G536" s="44"/>
      <c r="H536" s="44"/>
      <c r="I536" s="218"/>
      <c r="J536" s="44"/>
      <c r="K536" s="44"/>
      <c r="L536" s="48"/>
      <c r="M536" s="219"/>
      <c r="N536" s="220"/>
      <c r="O536" s="88"/>
      <c r="P536" s="88"/>
      <c r="Q536" s="88"/>
      <c r="R536" s="88"/>
      <c r="S536" s="88"/>
      <c r="T536" s="89"/>
      <c r="U536" s="42"/>
      <c r="V536" s="42"/>
      <c r="W536" s="42"/>
      <c r="X536" s="42"/>
      <c r="Y536" s="42"/>
      <c r="Z536" s="42"/>
      <c r="AA536" s="42"/>
      <c r="AB536" s="42"/>
      <c r="AC536" s="42"/>
      <c r="AD536" s="42"/>
      <c r="AE536" s="42"/>
      <c r="AT536" s="20" t="s">
        <v>141</v>
      </c>
      <c r="AU536" s="20" t="s">
        <v>81</v>
      </c>
    </row>
    <row r="537" s="2" customFormat="1" ht="24.15" customHeight="1">
      <c r="A537" s="42"/>
      <c r="B537" s="43"/>
      <c r="C537" s="266" t="s">
        <v>662</v>
      </c>
      <c r="D537" s="266" t="s">
        <v>327</v>
      </c>
      <c r="E537" s="267" t="s">
        <v>663</v>
      </c>
      <c r="F537" s="268" t="s">
        <v>664</v>
      </c>
      <c r="G537" s="269" t="s">
        <v>179</v>
      </c>
      <c r="H537" s="270">
        <v>52.920000000000002</v>
      </c>
      <c r="I537" s="271"/>
      <c r="J537" s="272">
        <f>ROUND(I537*H537,2)</f>
        <v>0</v>
      </c>
      <c r="K537" s="268" t="s">
        <v>138</v>
      </c>
      <c r="L537" s="273"/>
      <c r="M537" s="274" t="s">
        <v>21</v>
      </c>
      <c r="N537" s="275" t="s">
        <v>45</v>
      </c>
      <c r="O537" s="88"/>
      <c r="P537" s="212">
        <f>O537*H537</f>
        <v>0</v>
      </c>
      <c r="Q537" s="212">
        <v>0.0011000000000000001</v>
      </c>
      <c r="R537" s="212">
        <f>Q537*H537</f>
        <v>0.058212000000000007</v>
      </c>
      <c r="S537" s="212">
        <v>0</v>
      </c>
      <c r="T537" s="213">
        <f>S537*H537</f>
        <v>0</v>
      </c>
      <c r="U537" s="42"/>
      <c r="V537" s="42"/>
      <c r="W537" s="42"/>
      <c r="X537" s="42"/>
      <c r="Y537" s="42"/>
      <c r="Z537" s="42"/>
      <c r="AA537" s="42"/>
      <c r="AB537" s="42"/>
      <c r="AC537" s="42"/>
      <c r="AD537" s="42"/>
      <c r="AE537" s="42"/>
      <c r="AR537" s="214" t="s">
        <v>403</v>
      </c>
      <c r="AT537" s="214" t="s">
        <v>327</v>
      </c>
      <c r="AU537" s="214" t="s">
        <v>81</v>
      </c>
      <c r="AY537" s="20" t="s">
        <v>131</v>
      </c>
      <c r="BE537" s="215">
        <f>IF(N537="základní",J537,0)</f>
        <v>0</v>
      </c>
      <c r="BF537" s="215">
        <f>IF(N537="snížená",J537,0)</f>
        <v>0</v>
      </c>
      <c r="BG537" s="215">
        <f>IF(N537="zákl. přenesená",J537,0)</f>
        <v>0</v>
      </c>
      <c r="BH537" s="215">
        <f>IF(N537="sníž. přenesená",J537,0)</f>
        <v>0</v>
      </c>
      <c r="BI537" s="215">
        <f>IF(N537="nulová",J537,0)</f>
        <v>0</v>
      </c>
      <c r="BJ537" s="20" t="s">
        <v>79</v>
      </c>
      <c r="BK537" s="215">
        <f>ROUND(I537*H537,2)</f>
        <v>0</v>
      </c>
      <c r="BL537" s="20" t="s">
        <v>273</v>
      </c>
      <c r="BM537" s="214" t="s">
        <v>665</v>
      </c>
    </row>
    <row r="538" s="2" customFormat="1">
      <c r="A538" s="42"/>
      <c r="B538" s="43"/>
      <c r="C538" s="44"/>
      <c r="D538" s="216" t="s">
        <v>141</v>
      </c>
      <c r="E538" s="44"/>
      <c r="F538" s="217" t="s">
        <v>664</v>
      </c>
      <c r="G538" s="44"/>
      <c r="H538" s="44"/>
      <c r="I538" s="218"/>
      <c r="J538" s="44"/>
      <c r="K538" s="44"/>
      <c r="L538" s="48"/>
      <c r="M538" s="219"/>
      <c r="N538" s="220"/>
      <c r="O538" s="88"/>
      <c r="P538" s="88"/>
      <c r="Q538" s="88"/>
      <c r="R538" s="88"/>
      <c r="S538" s="88"/>
      <c r="T538" s="89"/>
      <c r="U538" s="42"/>
      <c r="V538" s="42"/>
      <c r="W538" s="42"/>
      <c r="X538" s="42"/>
      <c r="Y538" s="42"/>
      <c r="Z538" s="42"/>
      <c r="AA538" s="42"/>
      <c r="AB538" s="42"/>
      <c r="AC538" s="42"/>
      <c r="AD538" s="42"/>
      <c r="AE538" s="42"/>
      <c r="AT538" s="20" t="s">
        <v>141</v>
      </c>
      <c r="AU538" s="20" t="s">
        <v>81</v>
      </c>
    </row>
    <row r="539" s="13" customFormat="1">
      <c r="A539" s="13"/>
      <c r="B539" s="223"/>
      <c r="C539" s="224"/>
      <c r="D539" s="216" t="s">
        <v>145</v>
      </c>
      <c r="E539" s="224"/>
      <c r="F539" s="226" t="s">
        <v>666</v>
      </c>
      <c r="G539" s="224"/>
      <c r="H539" s="227">
        <v>52.920000000000002</v>
      </c>
      <c r="I539" s="228"/>
      <c r="J539" s="224"/>
      <c r="K539" s="224"/>
      <c r="L539" s="229"/>
      <c r="M539" s="230"/>
      <c r="N539" s="231"/>
      <c r="O539" s="231"/>
      <c r="P539" s="231"/>
      <c r="Q539" s="231"/>
      <c r="R539" s="231"/>
      <c r="S539" s="231"/>
      <c r="T539" s="23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3" t="s">
        <v>145</v>
      </c>
      <c r="AU539" s="233" t="s">
        <v>81</v>
      </c>
      <c r="AV539" s="13" t="s">
        <v>81</v>
      </c>
      <c r="AW539" s="13" t="s">
        <v>4</v>
      </c>
      <c r="AX539" s="13" t="s">
        <v>79</v>
      </c>
      <c r="AY539" s="233" t="s">
        <v>131</v>
      </c>
    </row>
    <row r="540" s="2" customFormat="1" ht="24.15" customHeight="1">
      <c r="A540" s="42"/>
      <c r="B540" s="43"/>
      <c r="C540" s="203" t="s">
        <v>667</v>
      </c>
      <c r="D540" s="203" t="s">
        <v>134</v>
      </c>
      <c r="E540" s="204" t="s">
        <v>668</v>
      </c>
      <c r="F540" s="205" t="s">
        <v>669</v>
      </c>
      <c r="G540" s="206" t="s">
        <v>137</v>
      </c>
      <c r="H540" s="207">
        <v>10</v>
      </c>
      <c r="I540" s="208"/>
      <c r="J540" s="209">
        <f>ROUND(I540*H540,2)</f>
        <v>0</v>
      </c>
      <c r="K540" s="205" t="s">
        <v>138</v>
      </c>
      <c r="L540" s="48"/>
      <c r="M540" s="210" t="s">
        <v>21</v>
      </c>
      <c r="N540" s="211" t="s">
        <v>45</v>
      </c>
      <c r="O540" s="88"/>
      <c r="P540" s="212">
        <f>O540*H540</f>
        <v>0</v>
      </c>
      <c r="Q540" s="212">
        <v>0.00016000000000000001</v>
      </c>
      <c r="R540" s="212">
        <f>Q540*H540</f>
        <v>0.0016000000000000001</v>
      </c>
      <c r="S540" s="212">
        <v>0</v>
      </c>
      <c r="T540" s="213">
        <f>S540*H540</f>
        <v>0</v>
      </c>
      <c r="U540" s="42"/>
      <c r="V540" s="42"/>
      <c r="W540" s="42"/>
      <c r="X540" s="42"/>
      <c r="Y540" s="42"/>
      <c r="Z540" s="42"/>
      <c r="AA540" s="42"/>
      <c r="AB540" s="42"/>
      <c r="AC540" s="42"/>
      <c r="AD540" s="42"/>
      <c r="AE540" s="42"/>
      <c r="AR540" s="214" t="s">
        <v>273</v>
      </c>
      <c r="AT540" s="214" t="s">
        <v>134</v>
      </c>
      <c r="AU540" s="214" t="s">
        <v>81</v>
      </c>
      <c r="AY540" s="20" t="s">
        <v>131</v>
      </c>
      <c r="BE540" s="215">
        <f>IF(N540="základní",J540,0)</f>
        <v>0</v>
      </c>
      <c r="BF540" s="215">
        <f>IF(N540="snížená",J540,0)</f>
        <v>0</v>
      </c>
      <c r="BG540" s="215">
        <f>IF(N540="zákl. přenesená",J540,0)</f>
        <v>0</v>
      </c>
      <c r="BH540" s="215">
        <f>IF(N540="sníž. přenesená",J540,0)</f>
        <v>0</v>
      </c>
      <c r="BI540" s="215">
        <f>IF(N540="nulová",J540,0)</f>
        <v>0</v>
      </c>
      <c r="BJ540" s="20" t="s">
        <v>79</v>
      </c>
      <c r="BK540" s="215">
        <f>ROUND(I540*H540,2)</f>
        <v>0</v>
      </c>
      <c r="BL540" s="20" t="s">
        <v>273</v>
      </c>
      <c r="BM540" s="214" t="s">
        <v>670</v>
      </c>
    </row>
    <row r="541" s="2" customFormat="1">
      <c r="A541" s="42"/>
      <c r="B541" s="43"/>
      <c r="C541" s="44"/>
      <c r="D541" s="216" t="s">
        <v>141</v>
      </c>
      <c r="E541" s="44"/>
      <c r="F541" s="217" t="s">
        <v>671</v>
      </c>
      <c r="G541" s="44"/>
      <c r="H541" s="44"/>
      <c r="I541" s="218"/>
      <c r="J541" s="44"/>
      <c r="K541" s="44"/>
      <c r="L541" s="48"/>
      <c r="M541" s="219"/>
      <c r="N541" s="220"/>
      <c r="O541" s="88"/>
      <c r="P541" s="88"/>
      <c r="Q541" s="88"/>
      <c r="R541" s="88"/>
      <c r="S541" s="88"/>
      <c r="T541" s="89"/>
      <c r="U541" s="42"/>
      <c r="V541" s="42"/>
      <c r="W541" s="42"/>
      <c r="X541" s="42"/>
      <c r="Y541" s="42"/>
      <c r="Z541" s="42"/>
      <c r="AA541" s="42"/>
      <c r="AB541" s="42"/>
      <c r="AC541" s="42"/>
      <c r="AD541" s="42"/>
      <c r="AE541" s="42"/>
      <c r="AT541" s="20" t="s">
        <v>141</v>
      </c>
      <c r="AU541" s="20" t="s">
        <v>81</v>
      </c>
    </row>
    <row r="542" s="2" customFormat="1">
      <c r="A542" s="42"/>
      <c r="B542" s="43"/>
      <c r="C542" s="44"/>
      <c r="D542" s="221" t="s">
        <v>143</v>
      </c>
      <c r="E542" s="44"/>
      <c r="F542" s="222" t="s">
        <v>672</v>
      </c>
      <c r="G542" s="44"/>
      <c r="H542" s="44"/>
      <c r="I542" s="218"/>
      <c r="J542" s="44"/>
      <c r="K542" s="44"/>
      <c r="L542" s="48"/>
      <c r="M542" s="219"/>
      <c r="N542" s="220"/>
      <c r="O542" s="88"/>
      <c r="P542" s="88"/>
      <c r="Q542" s="88"/>
      <c r="R542" s="88"/>
      <c r="S542" s="88"/>
      <c r="T542" s="89"/>
      <c r="U542" s="42"/>
      <c r="V542" s="42"/>
      <c r="W542" s="42"/>
      <c r="X542" s="42"/>
      <c r="Y542" s="42"/>
      <c r="Z542" s="42"/>
      <c r="AA542" s="42"/>
      <c r="AB542" s="42"/>
      <c r="AC542" s="42"/>
      <c r="AD542" s="42"/>
      <c r="AE542" s="42"/>
      <c r="AT542" s="20" t="s">
        <v>143</v>
      </c>
      <c r="AU542" s="20" t="s">
        <v>81</v>
      </c>
    </row>
    <row r="543" s="13" customFormat="1">
      <c r="A543" s="13"/>
      <c r="B543" s="223"/>
      <c r="C543" s="224"/>
      <c r="D543" s="216" t="s">
        <v>145</v>
      </c>
      <c r="E543" s="225" t="s">
        <v>21</v>
      </c>
      <c r="F543" s="226" t="s">
        <v>673</v>
      </c>
      <c r="G543" s="224"/>
      <c r="H543" s="227">
        <v>10</v>
      </c>
      <c r="I543" s="228"/>
      <c r="J543" s="224"/>
      <c r="K543" s="224"/>
      <c r="L543" s="229"/>
      <c r="M543" s="230"/>
      <c r="N543" s="231"/>
      <c r="O543" s="231"/>
      <c r="P543" s="231"/>
      <c r="Q543" s="231"/>
      <c r="R543" s="231"/>
      <c r="S543" s="231"/>
      <c r="T543" s="23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3" t="s">
        <v>145</v>
      </c>
      <c r="AU543" s="233" t="s">
        <v>81</v>
      </c>
      <c r="AV543" s="13" t="s">
        <v>81</v>
      </c>
      <c r="AW543" s="13" t="s">
        <v>36</v>
      </c>
      <c r="AX543" s="13" t="s">
        <v>79</v>
      </c>
      <c r="AY543" s="233" t="s">
        <v>131</v>
      </c>
    </row>
    <row r="544" s="2" customFormat="1" ht="44.25" customHeight="1">
      <c r="A544" s="42"/>
      <c r="B544" s="43"/>
      <c r="C544" s="266" t="s">
        <v>674</v>
      </c>
      <c r="D544" s="266" t="s">
        <v>327</v>
      </c>
      <c r="E544" s="267" t="s">
        <v>659</v>
      </c>
      <c r="F544" s="268" t="s">
        <v>660</v>
      </c>
      <c r="G544" s="269" t="s">
        <v>137</v>
      </c>
      <c r="H544" s="270">
        <v>10</v>
      </c>
      <c r="I544" s="271"/>
      <c r="J544" s="272">
        <f>ROUND(I544*H544,2)</f>
        <v>0</v>
      </c>
      <c r="K544" s="268" t="s">
        <v>138</v>
      </c>
      <c r="L544" s="273"/>
      <c r="M544" s="274" t="s">
        <v>21</v>
      </c>
      <c r="N544" s="275" t="s">
        <v>45</v>
      </c>
      <c r="O544" s="88"/>
      <c r="P544" s="212">
        <f>O544*H544</f>
        <v>0</v>
      </c>
      <c r="Q544" s="212">
        <v>0.0064999999999999997</v>
      </c>
      <c r="R544" s="212">
        <f>Q544*H544</f>
        <v>0.065000000000000002</v>
      </c>
      <c r="S544" s="212">
        <v>0</v>
      </c>
      <c r="T544" s="213">
        <f>S544*H544</f>
        <v>0</v>
      </c>
      <c r="U544" s="42"/>
      <c r="V544" s="42"/>
      <c r="W544" s="42"/>
      <c r="X544" s="42"/>
      <c r="Y544" s="42"/>
      <c r="Z544" s="42"/>
      <c r="AA544" s="42"/>
      <c r="AB544" s="42"/>
      <c r="AC544" s="42"/>
      <c r="AD544" s="42"/>
      <c r="AE544" s="42"/>
      <c r="AR544" s="214" t="s">
        <v>403</v>
      </c>
      <c r="AT544" s="214" t="s">
        <v>327</v>
      </c>
      <c r="AU544" s="214" t="s">
        <v>81</v>
      </c>
      <c r="AY544" s="20" t="s">
        <v>131</v>
      </c>
      <c r="BE544" s="215">
        <f>IF(N544="základní",J544,0)</f>
        <v>0</v>
      </c>
      <c r="BF544" s="215">
        <f>IF(N544="snížená",J544,0)</f>
        <v>0</v>
      </c>
      <c r="BG544" s="215">
        <f>IF(N544="zákl. přenesená",J544,0)</f>
        <v>0</v>
      </c>
      <c r="BH544" s="215">
        <f>IF(N544="sníž. přenesená",J544,0)</f>
        <v>0</v>
      </c>
      <c r="BI544" s="215">
        <f>IF(N544="nulová",J544,0)</f>
        <v>0</v>
      </c>
      <c r="BJ544" s="20" t="s">
        <v>79</v>
      </c>
      <c r="BK544" s="215">
        <f>ROUND(I544*H544,2)</f>
        <v>0</v>
      </c>
      <c r="BL544" s="20" t="s">
        <v>273</v>
      </c>
      <c r="BM544" s="214" t="s">
        <v>675</v>
      </c>
    </row>
    <row r="545" s="2" customFormat="1">
      <c r="A545" s="42"/>
      <c r="B545" s="43"/>
      <c r="C545" s="44"/>
      <c r="D545" s="216" t="s">
        <v>141</v>
      </c>
      <c r="E545" s="44"/>
      <c r="F545" s="217" t="s">
        <v>660</v>
      </c>
      <c r="G545" s="44"/>
      <c r="H545" s="44"/>
      <c r="I545" s="218"/>
      <c r="J545" s="44"/>
      <c r="K545" s="44"/>
      <c r="L545" s="48"/>
      <c r="M545" s="219"/>
      <c r="N545" s="220"/>
      <c r="O545" s="88"/>
      <c r="P545" s="88"/>
      <c r="Q545" s="88"/>
      <c r="R545" s="88"/>
      <c r="S545" s="88"/>
      <c r="T545" s="89"/>
      <c r="U545" s="42"/>
      <c r="V545" s="42"/>
      <c r="W545" s="42"/>
      <c r="X545" s="42"/>
      <c r="Y545" s="42"/>
      <c r="Z545" s="42"/>
      <c r="AA545" s="42"/>
      <c r="AB545" s="42"/>
      <c r="AC545" s="42"/>
      <c r="AD545" s="42"/>
      <c r="AE545" s="42"/>
      <c r="AT545" s="20" t="s">
        <v>141</v>
      </c>
      <c r="AU545" s="20" t="s">
        <v>81</v>
      </c>
    </row>
    <row r="546" s="2" customFormat="1" ht="24.15" customHeight="1">
      <c r="A546" s="42"/>
      <c r="B546" s="43"/>
      <c r="C546" s="266" t="s">
        <v>676</v>
      </c>
      <c r="D546" s="266" t="s">
        <v>327</v>
      </c>
      <c r="E546" s="267" t="s">
        <v>663</v>
      </c>
      <c r="F546" s="268" t="s">
        <v>664</v>
      </c>
      <c r="G546" s="269" t="s">
        <v>179</v>
      </c>
      <c r="H546" s="270">
        <v>15.119999999999999</v>
      </c>
      <c r="I546" s="271"/>
      <c r="J546" s="272">
        <f>ROUND(I546*H546,2)</f>
        <v>0</v>
      </c>
      <c r="K546" s="268" t="s">
        <v>138</v>
      </c>
      <c r="L546" s="273"/>
      <c r="M546" s="274" t="s">
        <v>21</v>
      </c>
      <c r="N546" s="275" t="s">
        <v>45</v>
      </c>
      <c r="O546" s="88"/>
      <c r="P546" s="212">
        <f>O546*H546</f>
        <v>0</v>
      </c>
      <c r="Q546" s="212">
        <v>0.0011000000000000001</v>
      </c>
      <c r="R546" s="212">
        <f>Q546*H546</f>
        <v>0.016632000000000001</v>
      </c>
      <c r="S546" s="212">
        <v>0</v>
      </c>
      <c r="T546" s="213">
        <f>S546*H546</f>
        <v>0</v>
      </c>
      <c r="U546" s="42"/>
      <c r="V546" s="42"/>
      <c r="W546" s="42"/>
      <c r="X546" s="42"/>
      <c r="Y546" s="42"/>
      <c r="Z546" s="42"/>
      <c r="AA546" s="42"/>
      <c r="AB546" s="42"/>
      <c r="AC546" s="42"/>
      <c r="AD546" s="42"/>
      <c r="AE546" s="42"/>
      <c r="AR546" s="214" t="s">
        <v>403</v>
      </c>
      <c r="AT546" s="214" t="s">
        <v>327</v>
      </c>
      <c r="AU546" s="214" t="s">
        <v>81</v>
      </c>
      <c r="AY546" s="20" t="s">
        <v>131</v>
      </c>
      <c r="BE546" s="215">
        <f>IF(N546="základní",J546,0)</f>
        <v>0</v>
      </c>
      <c r="BF546" s="215">
        <f>IF(N546="snížená",J546,0)</f>
        <v>0</v>
      </c>
      <c r="BG546" s="215">
        <f>IF(N546="zákl. přenesená",J546,0)</f>
        <v>0</v>
      </c>
      <c r="BH546" s="215">
        <f>IF(N546="sníž. přenesená",J546,0)</f>
        <v>0</v>
      </c>
      <c r="BI546" s="215">
        <f>IF(N546="nulová",J546,0)</f>
        <v>0</v>
      </c>
      <c r="BJ546" s="20" t="s">
        <v>79</v>
      </c>
      <c r="BK546" s="215">
        <f>ROUND(I546*H546,2)</f>
        <v>0</v>
      </c>
      <c r="BL546" s="20" t="s">
        <v>273</v>
      </c>
      <c r="BM546" s="214" t="s">
        <v>677</v>
      </c>
    </row>
    <row r="547" s="2" customFormat="1">
      <c r="A547" s="42"/>
      <c r="B547" s="43"/>
      <c r="C547" s="44"/>
      <c r="D547" s="216" t="s">
        <v>141</v>
      </c>
      <c r="E547" s="44"/>
      <c r="F547" s="217" t="s">
        <v>664</v>
      </c>
      <c r="G547" s="44"/>
      <c r="H547" s="44"/>
      <c r="I547" s="218"/>
      <c r="J547" s="44"/>
      <c r="K547" s="44"/>
      <c r="L547" s="48"/>
      <c r="M547" s="219"/>
      <c r="N547" s="220"/>
      <c r="O547" s="88"/>
      <c r="P547" s="88"/>
      <c r="Q547" s="88"/>
      <c r="R547" s="88"/>
      <c r="S547" s="88"/>
      <c r="T547" s="89"/>
      <c r="U547" s="42"/>
      <c r="V547" s="42"/>
      <c r="W547" s="42"/>
      <c r="X547" s="42"/>
      <c r="Y547" s="42"/>
      <c r="Z547" s="42"/>
      <c r="AA547" s="42"/>
      <c r="AB547" s="42"/>
      <c r="AC547" s="42"/>
      <c r="AD547" s="42"/>
      <c r="AE547" s="42"/>
      <c r="AT547" s="20" t="s">
        <v>141</v>
      </c>
      <c r="AU547" s="20" t="s">
        <v>81</v>
      </c>
    </row>
    <row r="548" s="13" customFormat="1">
      <c r="A548" s="13"/>
      <c r="B548" s="223"/>
      <c r="C548" s="224"/>
      <c r="D548" s="216" t="s">
        <v>145</v>
      </c>
      <c r="E548" s="224"/>
      <c r="F548" s="226" t="s">
        <v>678</v>
      </c>
      <c r="G548" s="224"/>
      <c r="H548" s="227">
        <v>15.119999999999999</v>
      </c>
      <c r="I548" s="228"/>
      <c r="J548" s="224"/>
      <c r="K548" s="224"/>
      <c r="L548" s="229"/>
      <c r="M548" s="230"/>
      <c r="N548" s="231"/>
      <c r="O548" s="231"/>
      <c r="P548" s="231"/>
      <c r="Q548" s="231"/>
      <c r="R548" s="231"/>
      <c r="S548" s="231"/>
      <c r="T548" s="23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3" t="s">
        <v>145</v>
      </c>
      <c r="AU548" s="233" t="s">
        <v>81</v>
      </c>
      <c r="AV548" s="13" t="s">
        <v>81</v>
      </c>
      <c r="AW548" s="13" t="s">
        <v>4</v>
      </c>
      <c r="AX548" s="13" t="s">
        <v>79</v>
      </c>
      <c r="AY548" s="233" t="s">
        <v>131</v>
      </c>
    </row>
    <row r="549" s="2" customFormat="1" ht="37.8" customHeight="1">
      <c r="A549" s="42"/>
      <c r="B549" s="43"/>
      <c r="C549" s="203" t="s">
        <v>679</v>
      </c>
      <c r="D549" s="203" t="s">
        <v>134</v>
      </c>
      <c r="E549" s="204" t="s">
        <v>680</v>
      </c>
      <c r="F549" s="205" t="s">
        <v>681</v>
      </c>
      <c r="G549" s="206" t="s">
        <v>179</v>
      </c>
      <c r="H549" s="207">
        <v>51.840000000000003</v>
      </c>
      <c r="I549" s="208"/>
      <c r="J549" s="209">
        <f>ROUND(I549*H549,2)</f>
        <v>0</v>
      </c>
      <c r="K549" s="205" t="s">
        <v>21</v>
      </c>
      <c r="L549" s="48"/>
      <c r="M549" s="210" t="s">
        <v>21</v>
      </c>
      <c r="N549" s="211" t="s">
        <v>45</v>
      </c>
      <c r="O549" s="88"/>
      <c r="P549" s="212">
        <f>O549*H549</f>
        <v>0</v>
      </c>
      <c r="Q549" s="212">
        <v>0.0038999999999999998</v>
      </c>
      <c r="R549" s="212">
        <f>Q549*H549</f>
        <v>0.202176</v>
      </c>
      <c r="S549" s="212">
        <v>0</v>
      </c>
      <c r="T549" s="213">
        <f>S549*H549</f>
        <v>0</v>
      </c>
      <c r="U549" s="42"/>
      <c r="V549" s="42"/>
      <c r="W549" s="42"/>
      <c r="X549" s="42"/>
      <c r="Y549" s="42"/>
      <c r="Z549" s="42"/>
      <c r="AA549" s="42"/>
      <c r="AB549" s="42"/>
      <c r="AC549" s="42"/>
      <c r="AD549" s="42"/>
      <c r="AE549" s="42"/>
      <c r="AR549" s="214" t="s">
        <v>273</v>
      </c>
      <c r="AT549" s="214" t="s">
        <v>134</v>
      </c>
      <c r="AU549" s="214" t="s">
        <v>81</v>
      </c>
      <c r="AY549" s="20" t="s">
        <v>131</v>
      </c>
      <c r="BE549" s="215">
        <f>IF(N549="základní",J549,0)</f>
        <v>0</v>
      </c>
      <c r="BF549" s="215">
        <f>IF(N549="snížená",J549,0)</f>
        <v>0</v>
      </c>
      <c r="BG549" s="215">
        <f>IF(N549="zákl. přenesená",J549,0)</f>
        <v>0</v>
      </c>
      <c r="BH549" s="215">
        <f>IF(N549="sníž. přenesená",J549,0)</f>
        <v>0</v>
      </c>
      <c r="BI549" s="215">
        <f>IF(N549="nulová",J549,0)</f>
        <v>0</v>
      </c>
      <c r="BJ549" s="20" t="s">
        <v>79</v>
      </c>
      <c r="BK549" s="215">
        <f>ROUND(I549*H549,2)</f>
        <v>0</v>
      </c>
      <c r="BL549" s="20" t="s">
        <v>273</v>
      </c>
      <c r="BM549" s="214" t="s">
        <v>682</v>
      </c>
    </row>
    <row r="550" s="2" customFormat="1">
      <c r="A550" s="42"/>
      <c r="B550" s="43"/>
      <c r="C550" s="44"/>
      <c r="D550" s="216" t="s">
        <v>141</v>
      </c>
      <c r="E550" s="44"/>
      <c r="F550" s="217" t="s">
        <v>683</v>
      </c>
      <c r="G550" s="44"/>
      <c r="H550" s="44"/>
      <c r="I550" s="218"/>
      <c r="J550" s="44"/>
      <c r="K550" s="44"/>
      <c r="L550" s="48"/>
      <c r="M550" s="219"/>
      <c r="N550" s="220"/>
      <c r="O550" s="88"/>
      <c r="P550" s="88"/>
      <c r="Q550" s="88"/>
      <c r="R550" s="88"/>
      <c r="S550" s="88"/>
      <c r="T550" s="89"/>
      <c r="U550" s="42"/>
      <c r="V550" s="42"/>
      <c r="W550" s="42"/>
      <c r="X550" s="42"/>
      <c r="Y550" s="42"/>
      <c r="Z550" s="42"/>
      <c r="AA550" s="42"/>
      <c r="AB550" s="42"/>
      <c r="AC550" s="42"/>
      <c r="AD550" s="42"/>
      <c r="AE550" s="42"/>
      <c r="AT550" s="20" t="s">
        <v>141</v>
      </c>
      <c r="AU550" s="20" t="s">
        <v>81</v>
      </c>
    </row>
    <row r="551" s="13" customFormat="1">
      <c r="A551" s="13"/>
      <c r="B551" s="223"/>
      <c r="C551" s="224"/>
      <c r="D551" s="216" t="s">
        <v>145</v>
      </c>
      <c r="E551" s="225" t="s">
        <v>21</v>
      </c>
      <c r="F551" s="226" t="s">
        <v>684</v>
      </c>
      <c r="G551" s="224"/>
      <c r="H551" s="227">
        <v>9.7200000000000006</v>
      </c>
      <c r="I551" s="228"/>
      <c r="J551" s="224"/>
      <c r="K551" s="224"/>
      <c r="L551" s="229"/>
      <c r="M551" s="230"/>
      <c r="N551" s="231"/>
      <c r="O551" s="231"/>
      <c r="P551" s="231"/>
      <c r="Q551" s="231"/>
      <c r="R551" s="231"/>
      <c r="S551" s="231"/>
      <c r="T551" s="23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3" t="s">
        <v>145</v>
      </c>
      <c r="AU551" s="233" t="s">
        <v>81</v>
      </c>
      <c r="AV551" s="13" t="s">
        <v>81</v>
      </c>
      <c r="AW551" s="13" t="s">
        <v>36</v>
      </c>
      <c r="AX551" s="13" t="s">
        <v>74</v>
      </c>
      <c r="AY551" s="233" t="s">
        <v>131</v>
      </c>
    </row>
    <row r="552" s="13" customFormat="1">
      <c r="A552" s="13"/>
      <c r="B552" s="223"/>
      <c r="C552" s="224"/>
      <c r="D552" s="216" t="s">
        <v>145</v>
      </c>
      <c r="E552" s="225" t="s">
        <v>21</v>
      </c>
      <c r="F552" s="226" t="s">
        <v>685</v>
      </c>
      <c r="G552" s="224"/>
      <c r="H552" s="227">
        <v>6.4800000000000004</v>
      </c>
      <c r="I552" s="228"/>
      <c r="J552" s="224"/>
      <c r="K552" s="224"/>
      <c r="L552" s="229"/>
      <c r="M552" s="230"/>
      <c r="N552" s="231"/>
      <c r="O552" s="231"/>
      <c r="P552" s="231"/>
      <c r="Q552" s="231"/>
      <c r="R552" s="231"/>
      <c r="S552" s="231"/>
      <c r="T552" s="232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3" t="s">
        <v>145</v>
      </c>
      <c r="AU552" s="233" t="s">
        <v>81</v>
      </c>
      <c r="AV552" s="13" t="s">
        <v>81</v>
      </c>
      <c r="AW552" s="13" t="s">
        <v>36</v>
      </c>
      <c r="AX552" s="13" t="s">
        <v>74</v>
      </c>
      <c r="AY552" s="233" t="s">
        <v>131</v>
      </c>
    </row>
    <row r="553" s="13" customFormat="1">
      <c r="A553" s="13"/>
      <c r="B553" s="223"/>
      <c r="C553" s="224"/>
      <c r="D553" s="216" t="s">
        <v>145</v>
      </c>
      <c r="E553" s="225" t="s">
        <v>21</v>
      </c>
      <c r="F553" s="226" t="s">
        <v>686</v>
      </c>
      <c r="G553" s="224"/>
      <c r="H553" s="227">
        <v>3.2400000000000002</v>
      </c>
      <c r="I553" s="228"/>
      <c r="J553" s="224"/>
      <c r="K553" s="224"/>
      <c r="L553" s="229"/>
      <c r="M553" s="230"/>
      <c r="N553" s="231"/>
      <c r="O553" s="231"/>
      <c r="P553" s="231"/>
      <c r="Q553" s="231"/>
      <c r="R553" s="231"/>
      <c r="S553" s="231"/>
      <c r="T553" s="23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3" t="s">
        <v>145</v>
      </c>
      <c r="AU553" s="233" t="s">
        <v>81</v>
      </c>
      <c r="AV553" s="13" t="s">
        <v>81</v>
      </c>
      <c r="AW553" s="13" t="s">
        <v>36</v>
      </c>
      <c r="AX553" s="13" t="s">
        <v>74</v>
      </c>
      <c r="AY553" s="233" t="s">
        <v>131</v>
      </c>
    </row>
    <row r="554" s="13" customFormat="1">
      <c r="A554" s="13"/>
      <c r="B554" s="223"/>
      <c r="C554" s="224"/>
      <c r="D554" s="216" t="s">
        <v>145</v>
      </c>
      <c r="E554" s="225" t="s">
        <v>21</v>
      </c>
      <c r="F554" s="226" t="s">
        <v>687</v>
      </c>
      <c r="G554" s="224"/>
      <c r="H554" s="227">
        <v>9.7200000000000006</v>
      </c>
      <c r="I554" s="228"/>
      <c r="J554" s="224"/>
      <c r="K554" s="224"/>
      <c r="L554" s="229"/>
      <c r="M554" s="230"/>
      <c r="N554" s="231"/>
      <c r="O554" s="231"/>
      <c r="P554" s="231"/>
      <c r="Q554" s="231"/>
      <c r="R554" s="231"/>
      <c r="S554" s="231"/>
      <c r="T554" s="23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3" t="s">
        <v>145</v>
      </c>
      <c r="AU554" s="233" t="s">
        <v>81</v>
      </c>
      <c r="AV554" s="13" t="s">
        <v>81</v>
      </c>
      <c r="AW554" s="13" t="s">
        <v>36</v>
      </c>
      <c r="AX554" s="13" t="s">
        <v>74</v>
      </c>
      <c r="AY554" s="233" t="s">
        <v>131</v>
      </c>
    </row>
    <row r="555" s="13" customFormat="1">
      <c r="A555" s="13"/>
      <c r="B555" s="223"/>
      <c r="C555" s="224"/>
      <c r="D555" s="216" t="s">
        <v>145</v>
      </c>
      <c r="E555" s="225" t="s">
        <v>21</v>
      </c>
      <c r="F555" s="226" t="s">
        <v>688</v>
      </c>
      <c r="G555" s="224"/>
      <c r="H555" s="227">
        <v>9.7200000000000006</v>
      </c>
      <c r="I555" s="228"/>
      <c r="J555" s="224"/>
      <c r="K555" s="224"/>
      <c r="L555" s="229"/>
      <c r="M555" s="230"/>
      <c r="N555" s="231"/>
      <c r="O555" s="231"/>
      <c r="P555" s="231"/>
      <c r="Q555" s="231"/>
      <c r="R555" s="231"/>
      <c r="S555" s="231"/>
      <c r="T555" s="23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3" t="s">
        <v>145</v>
      </c>
      <c r="AU555" s="233" t="s">
        <v>81</v>
      </c>
      <c r="AV555" s="13" t="s">
        <v>81</v>
      </c>
      <c r="AW555" s="13" t="s">
        <v>36</v>
      </c>
      <c r="AX555" s="13" t="s">
        <v>74</v>
      </c>
      <c r="AY555" s="233" t="s">
        <v>131</v>
      </c>
    </row>
    <row r="556" s="13" customFormat="1">
      <c r="A556" s="13"/>
      <c r="B556" s="223"/>
      <c r="C556" s="224"/>
      <c r="D556" s="216" t="s">
        <v>145</v>
      </c>
      <c r="E556" s="225" t="s">
        <v>21</v>
      </c>
      <c r="F556" s="226" t="s">
        <v>689</v>
      </c>
      <c r="G556" s="224"/>
      <c r="H556" s="227">
        <v>12.960000000000001</v>
      </c>
      <c r="I556" s="228"/>
      <c r="J556" s="224"/>
      <c r="K556" s="224"/>
      <c r="L556" s="229"/>
      <c r="M556" s="230"/>
      <c r="N556" s="231"/>
      <c r="O556" s="231"/>
      <c r="P556" s="231"/>
      <c r="Q556" s="231"/>
      <c r="R556" s="231"/>
      <c r="S556" s="231"/>
      <c r="T556" s="23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3" t="s">
        <v>145</v>
      </c>
      <c r="AU556" s="233" t="s">
        <v>81</v>
      </c>
      <c r="AV556" s="13" t="s">
        <v>81</v>
      </c>
      <c r="AW556" s="13" t="s">
        <v>36</v>
      </c>
      <c r="AX556" s="13" t="s">
        <v>74</v>
      </c>
      <c r="AY556" s="233" t="s">
        <v>131</v>
      </c>
    </row>
    <row r="557" s="15" customFormat="1">
      <c r="A557" s="15"/>
      <c r="B557" s="244"/>
      <c r="C557" s="245"/>
      <c r="D557" s="216" t="s">
        <v>145</v>
      </c>
      <c r="E557" s="246" t="s">
        <v>21</v>
      </c>
      <c r="F557" s="247" t="s">
        <v>166</v>
      </c>
      <c r="G557" s="245"/>
      <c r="H557" s="248">
        <v>51.840000000000003</v>
      </c>
      <c r="I557" s="249"/>
      <c r="J557" s="245"/>
      <c r="K557" s="245"/>
      <c r="L557" s="250"/>
      <c r="M557" s="251"/>
      <c r="N557" s="252"/>
      <c r="O557" s="252"/>
      <c r="P557" s="252"/>
      <c r="Q557" s="252"/>
      <c r="R557" s="252"/>
      <c r="S557" s="252"/>
      <c r="T557" s="25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4" t="s">
        <v>145</v>
      </c>
      <c r="AU557" s="254" t="s">
        <v>81</v>
      </c>
      <c r="AV557" s="15" t="s">
        <v>139</v>
      </c>
      <c r="AW557" s="15" t="s">
        <v>36</v>
      </c>
      <c r="AX557" s="15" t="s">
        <v>79</v>
      </c>
      <c r="AY557" s="254" t="s">
        <v>131</v>
      </c>
    </row>
    <row r="558" s="2" customFormat="1" ht="37.8" customHeight="1">
      <c r="A558" s="42"/>
      <c r="B558" s="43"/>
      <c r="C558" s="266" t="s">
        <v>690</v>
      </c>
      <c r="D558" s="266" t="s">
        <v>327</v>
      </c>
      <c r="E558" s="267" t="s">
        <v>691</v>
      </c>
      <c r="F558" s="268" t="s">
        <v>692</v>
      </c>
      <c r="G558" s="269" t="s">
        <v>179</v>
      </c>
      <c r="H558" s="270">
        <v>51.840000000000003</v>
      </c>
      <c r="I558" s="271"/>
      <c r="J558" s="272">
        <f>ROUND(I558*H558,2)</f>
        <v>0</v>
      </c>
      <c r="K558" s="268" t="s">
        <v>138</v>
      </c>
      <c r="L558" s="273"/>
      <c r="M558" s="274" t="s">
        <v>21</v>
      </c>
      <c r="N558" s="275" t="s">
        <v>45</v>
      </c>
      <c r="O558" s="88"/>
      <c r="P558" s="212">
        <f>O558*H558</f>
        <v>0</v>
      </c>
      <c r="Q558" s="212">
        <v>0.0050000000000000001</v>
      </c>
      <c r="R558" s="212">
        <f>Q558*H558</f>
        <v>0.25920000000000004</v>
      </c>
      <c r="S558" s="212">
        <v>0</v>
      </c>
      <c r="T558" s="213">
        <f>S558*H558</f>
        <v>0</v>
      </c>
      <c r="U558" s="42"/>
      <c r="V558" s="42"/>
      <c r="W558" s="42"/>
      <c r="X558" s="42"/>
      <c r="Y558" s="42"/>
      <c r="Z558" s="42"/>
      <c r="AA558" s="42"/>
      <c r="AB558" s="42"/>
      <c r="AC558" s="42"/>
      <c r="AD558" s="42"/>
      <c r="AE558" s="42"/>
      <c r="AR558" s="214" t="s">
        <v>403</v>
      </c>
      <c r="AT558" s="214" t="s">
        <v>327</v>
      </c>
      <c r="AU558" s="214" t="s">
        <v>81</v>
      </c>
      <c r="AY558" s="20" t="s">
        <v>131</v>
      </c>
      <c r="BE558" s="215">
        <f>IF(N558="základní",J558,0)</f>
        <v>0</v>
      </c>
      <c r="BF558" s="215">
        <f>IF(N558="snížená",J558,0)</f>
        <v>0</v>
      </c>
      <c r="BG558" s="215">
        <f>IF(N558="zákl. přenesená",J558,0)</f>
        <v>0</v>
      </c>
      <c r="BH558" s="215">
        <f>IF(N558="sníž. přenesená",J558,0)</f>
        <v>0</v>
      </c>
      <c r="BI558" s="215">
        <f>IF(N558="nulová",J558,0)</f>
        <v>0</v>
      </c>
      <c r="BJ558" s="20" t="s">
        <v>79</v>
      </c>
      <c r="BK558" s="215">
        <f>ROUND(I558*H558,2)</f>
        <v>0</v>
      </c>
      <c r="BL558" s="20" t="s">
        <v>273</v>
      </c>
      <c r="BM558" s="214" t="s">
        <v>693</v>
      </c>
    </row>
    <row r="559" s="2" customFormat="1">
      <c r="A559" s="42"/>
      <c r="B559" s="43"/>
      <c r="C559" s="44"/>
      <c r="D559" s="216" t="s">
        <v>141</v>
      </c>
      <c r="E559" s="44"/>
      <c r="F559" s="217" t="s">
        <v>692</v>
      </c>
      <c r="G559" s="44"/>
      <c r="H559" s="44"/>
      <c r="I559" s="218"/>
      <c r="J559" s="44"/>
      <c r="K559" s="44"/>
      <c r="L559" s="48"/>
      <c r="M559" s="219"/>
      <c r="N559" s="220"/>
      <c r="O559" s="88"/>
      <c r="P559" s="88"/>
      <c r="Q559" s="88"/>
      <c r="R559" s="88"/>
      <c r="S559" s="88"/>
      <c r="T559" s="89"/>
      <c r="U559" s="42"/>
      <c r="V559" s="42"/>
      <c r="W559" s="42"/>
      <c r="X559" s="42"/>
      <c r="Y559" s="42"/>
      <c r="Z559" s="42"/>
      <c r="AA559" s="42"/>
      <c r="AB559" s="42"/>
      <c r="AC559" s="42"/>
      <c r="AD559" s="42"/>
      <c r="AE559" s="42"/>
      <c r="AT559" s="20" t="s">
        <v>141</v>
      </c>
      <c r="AU559" s="20" t="s">
        <v>81</v>
      </c>
    </row>
    <row r="560" s="2" customFormat="1" ht="16.5" customHeight="1">
      <c r="A560" s="42"/>
      <c r="B560" s="43"/>
      <c r="C560" s="266" t="s">
        <v>694</v>
      </c>
      <c r="D560" s="266" t="s">
        <v>327</v>
      </c>
      <c r="E560" s="267" t="s">
        <v>695</v>
      </c>
      <c r="F560" s="268" t="s">
        <v>696</v>
      </c>
      <c r="G560" s="269" t="s">
        <v>179</v>
      </c>
      <c r="H560" s="270">
        <v>54.432000000000002</v>
      </c>
      <c r="I560" s="271"/>
      <c r="J560" s="272">
        <f>ROUND(I560*H560,2)</f>
        <v>0</v>
      </c>
      <c r="K560" s="268" t="s">
        <v>21</v>
      </c>
      <c r="L560" s="273"/>
      <c r="M560" s="274" t="s">
        <v>21</v>
      </c>
      <c r="N560" s="275" t="s">
        <v>45</v>
      </c>
      <c r="O560" s="88"/>
      <c r="P560" s="212">
        <f>O560*H560</f>
        <v>0</v>
      </c>
      <c r="Q560" s="212">
        <v>0.0011999999999999999</v>
      </c>
      <c r="R560" s="212">
        <f>Q560*H560</f>
        <v>0.065318399999999999</v>
      </c>
      <c r="S560" s="212">
        <v>0</v>
      </c>
      <c r="T560" s="213">
        <f>S560*H560</f>
        <v>0</v>
      </c>
      <c r="U560" s="42"/>
      <c r="V560" s="42"/>
      <c r="W560" s="42"/>
      <c r="X560" s="42"/>
      <c r="Y560" s="42"/>
      <c r="Z560" s="42"/>
      <c r="AA560" s="42"/>
      <c r="AB560" s="42"/>
      <c r="AC560" s="42"/>
      <c r="AD560" s="42"/>
      <c r="AE560" s="42"/>
      <c r="AR560" s="214" t="s">
        <v>403</v>
      </c>
      <c r="AT560" s="214" t="s">
        <v>327</v>
      </c>
      <c r="AU560" s="214" t="s">
        <v>81</v>
      </c>
      <c r="AY560" s="20" t="s">
        <v>131</v>
      </c>
      <c r="BE560" s="215">
        <f>IF(N560="základní",J560,0)</f>
        <v>0</v>
      </c>
      <c r="BF560" s="215">
        <f>IF(N560="snížená",J560,0)</f>
        <v>0</v>
      </c>
      <c r="BG560" s="215">
        <f>IF(N560="zákl. přenesená",J560,0)</f>
        <v>0</v>
      </c>
      <c r="BH560" s="215">
        <f>IF(N560="sníž. přenesená",J560,0)</f>
        <v>0</v>
      </c>
      <c r="BI560" s="215">
        <f>IF(N560="nulová",J560,0)</f>
        <v>0</v>
      </c>
      <c r="BJ560" s="20" t="s">
        <v>79</v>
      </c>
      <c r="BK560" s="215">
        <f>ROUND(I560*H560,2)</f>
        <v>0</v>
      </c>
      <c r="BL560" s="20" t="s">
        <v>273</v>
      </c>
      <c r="BM560" s="214" t="s">
        <v>697</v>
      </c>
    </row>
    <row r="561" s="2" customFormat="1">
      <c r="A561" s="42"/>
      <c r="B561" s="43"/>
      <c r="C561" s="44"/>
      <c r="D561" s="216" t="s">
        <v>141</v>
      </c>
      <c r="E561" s="44"/>
      <c r="F561" s="217" t="s">
        <v>698</v>
      </c>
      <c r="G561" s="44"/>
      <c r="H561" s="44"/>
      <c r="I561" s="218"/>
      <c r="J561" s="44"/>
      <c r="K561" s="44"/>
      <c r="L561" s="48"/>
      <c r="M561" s="219"/>
      <c r="N561" s="220"/>
      <c r="O561" s="88"/>
      <c r="P561" s="88"/>
      <c r="Q561" s="88"/>
      <c r="R561" s="88"/>
      <c r="S561" s="88"/>
      <c r="T561" s="89"/>
      <c r="U561" s="42"/>
      <c r="V561" s="42"/>
      <c r="W561" s="42"/>
      <c r="X561" s="42"/>
      <c r="Y561" s="42"/>
      <c r="Z561" s="42"/>
      <c r="AA561" s="42"/>
      <c r="AB561" s="42"/>
      <c r="AC561" s="42"/>
      <c r="AD561" s="42"/>
      <c r="AE561" s="42"/>
      <c r="AT561" s="20" t="s">
        <v>141</v>
      </c>
      <c r="AU561" s="20" t="s">
        <v>81</v>
      </c>
    </row>
    <row r="562" s="13" customFormat="1">
      <c r="A562" s="13"/>
      <c r="B562" s="223"/>
      <c r="C562" s="224"/>
      <c r="D562" s="216" t="s">
        <v>145</v>
      </c>
      <c r="E562" s="224"/>
      <c r="F562" s="226" t="s">
        <v>699</v>
      </c>
      <c r="G562" s="224"/>
      <c r="H562" s="227">
        <v>54.432000000000002</v>
      </c>
      <c r="I562" s="228"/>
      <c r="J562" s="224"/>
      <c r="K562" s="224"/>
      <c r="L562" s="229"/>
      <c r="M562" s="230"/>
      <c r="N562" s="231"/>
      <c r="O562" s="231"/>
      <c r="P562" s="231"/>
      <c r="Q562" s="231"/>
      <c r="R562" s="231"/>
      <c r="S562" s="231"/>
      <c r="T562" s="23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3" t="s">
        <v>145</v>
      </c>
      <c r="AU562" s="233" t="s">
        <v>81</v>
      </c>
      <c r="AV562" s="13" t="s">
        <v>81</v>
      </c>
      <c r="AW562" s="13" t="s">
        <v>4</v>
      </c>
      <c r="AX562" s="13" t="s">
        <v>79</v>
      </c>
      <c r="AY562" s="233" t="s">
        <v>131</v>
      </c>
    </row>
    <row r="563" s="2" customFormat="1" ht="33" customHeight="1">
      <c r="A563" s="42"/>
      <c r="B563" s="43"/>
      <c r="C563" s="203" t="s">
        <v>700</v>
      </c>
      <c r="D563" s="203" t="s">
        <v>134</v>
      </c>
      <c r="E563" s="204" t="s">
        <v>701</v>
      </c>
      <c r="F563" s="205" t="s">
        <v>702</v>
      </c>
      <c r="G563" s="206" t="s">
        <v>170</v>
      </c>
      <c r="H563" s="207">
        <v>0.90000000000000002</v>
      </c>
      <c r="I563" s="208"/>
      <c r="J563" s="209">
        <f>ROUND(I563*H563,2)</f>
        <v>0</v>
      </c>
      <c r="K563" s="205" t="s">
        <v>138</v>
      </c>
      <c r="L563" s="48"/>
      <c r="M563" s="210" t="s">
        <v>21</v>
      </c>
      <c r="N563" s="211" t="s">
        <v>45</v>
      </c>
      <c r="O563" s="88"/>
      <c r="P563" s="212">
        <f>O563*H563</f>
        <v>0</v>
      </c>
      <c r="Q563" s="212">
        <v>0</v>
      </c>
      <c r="R563" s="212">
        <f>Q563*H563</f>
        <v>0</v>
      </c>
      <c r="S563" s="212">
        <v>0</v>
      </c>
      <c r="T563" s="213">
        <f>S563*H563</f>
        <v>0</v>
      </c>
      <c r="U563" s="42"/>
      <c r="V563" s="42"/>
      <c r="W563" s="42"/>
      <c r="X563" s="42"/>
      <c r="Y563" s="42"/>
      <c r="Z563" s="42"/>
      <c r="AA563" s="42"/>
      <c r="AB563" s="42"/>
      <c r="AC563" s="42"/>
      <c r="AD563" s="42"/>
      <c r="AE563" s="42"/>
      <c r="AR563" s="214" t="s">
        <v>273</v>
      </c>
      <c r="AT563" s="214" t="s">
        <v>134</v>
      </c>
      <c r="AU563" s="214" t="s">
        <v>81</v>
      </c>
      <c r="AY563" s="20" t="s">
        <v>131</v>
      </c>
      <c r="BE563" s="215">
        <f>IF(N563="základní",J563,0)</f>
        <v>0</v>
      </c>
      <c r="BF563" s="215">
        <f>IF(N563="snížená",J563,0)</f>
        <v>0</v>
      </c>
      <c r="BG563" s="215">
        <f>IF(N563="zákl. přenesená",J563,0)</f>
        <v>0</v>
      </c>
      <c r="BH563" s="215">
        <f>IF(N563="sníž. přenesená",J563,0)</f>
        <v>0</v>
      </c>
      <c r="BI563" s="215">
        <f>IF(N563="nulová",J563,0)</f>
        <v>0</v>
      </c>
      <c r="BJ563" s="20" t="s">
        <v>79</v>
      </c>
      <c r="BK563" s="215">
        <f>ROUND(I563*H563,2)</f>
        <v>0</v>
      </c>
      <c r="BL563" s="20" t="s">
        <v>273</v>
      </c>
      <c r="BM563" s="214" t="s">
        <v>703</v>
      </c>
    </row>
    <row r="564" s="2" customFormat="1">
      <c r="A564" s="42"/>
      <c r="B564" s="43"/>
      <c r="C564" s="44"/>
      <c r="D564" s="216" t="s">
        <v>141</v>
      </c>
      <c r="E564" s="44"/>
      <c r="F564" s="217" t="s">
        <v>704</v>
      </c>
      <c r="G564" s="44"/>
      <c r="H564" s="44"/>
      <c r="I564" s="218"/>
      <c r="J564" s="44"/>
      <c r="K564" s="44"/>
      <c r="L564" s="48"/>
      <c r="M564" s="219"/>
      <c r="N564" s="220"/>
      <c r="O564" s="88"/>
      <c r="P564" s="88"/>
      <c r="Q564" s="88"/>
      <c r="R564" s="88"/>
      <c r="S564" s="88"/>
      <c r="T564" s="89"/>
      <c r="U564" s="42"/>
      <c r="V564" s="42"/>
      <c r="W564" s="42"/>
      <c r="X564" s="42"/>
      <c r="Y564" s="42"/>
      <c r="Z564" s="42"/>
      <c r="AA564" s="42"/>
      <c r="AB564" s="42"/>
      <c r="AC564" s="42"/>
      <c r="AD564" s="42"/>
      <c r="AE564" s="42"/>
      <c r="AT564" s="20" t="s">
        <v>141</v>
      </c>
      <c r="AU564" s="20" t="s">
        <v>81</v>
      </c>
    </row>
    <row r="565" s="2" customFormat="1">
      <c r="A565" s="42"/>
      <c r="B565" s="43"/>
      <c r="C565" s="44"/>
      <c r="D565" s="221" t="s">
        <v>143</v>
      </c>
      <c r="E565" s="44"/>
      <c r="F565" s="222" t="s">
        <v>705</v>
      </c>
      <c r="G565" s="44"/>
      <c r="H565" s="44"/>
      <c r="I565" s="218"/>
      <c r="J565" s="44"/>
      <c r="K565" s="44"/>
      <c r="L565" s="48"/>
      <c r="M565" s="219"/>
      <c r="N565" s="220"/>
      <c r="O565" s="88"/>
      <c r="P565" s="88"/>
      <c r="Q565" s="88"/>
      <c r="R565" s="88"/>
      <c r="S565" s="88"/>
      <c r="T565" s="89"/>
      <c r="U565" s="42"/>
      <c r="V565" s="42"/>
      <c r="W565" s="42"/>
      <c r="X565" s="42"/>
      <c r="Y565" s="42"/>
      <c r="Z565" s="42"/>
      <c r="AA565" s="42"/>
      <c r="AB565" s="42"/>
      <c r="AC565" s="42"/>
      <c r="AD565" s="42"/>
      <c r="AE565" s="42"/>
      <c r="AT565" s="20" t="s">
        <v>143</v>
      </c>
      <c r="AU565" s="20" t="s">
        <v>81</v>
      </c>
    </row>
    <row r="566" s="12" customFormat="1" ht="22.8" customHeight="1">
      <c r="A566" s="12"/>
      <c r="B566" s="187"/>
      <c r="C566" s="188"/>
      <c r="D566" s="189" t="s">
        <v>73</v>
      </c>
      <c r="E566" s="201" t="s">
        <v>706</v>
      </c>
      <c r="F566" s="201" t="s">
        <v>707</v>
      </c>
      <c r="G566" s="188"/>
      <c r="H566" s="188"/>
      <c r="I566" s="191"/>
      <c r="J566" s="202">
        <f>BK566</f>
        <v>0</v>
      </c>
      <c r="K566" s="188"/>
      <c r="L566" s="193"/>
      <c r="M566" s="194"/>
      <c r="N566" s="195"/>
      <c r="O566" s="195"/>
      <c r="P566" s="196">
        <f>SUM(P567:P591)</f>
        <v>0</v>
      </c>
      <c r="Q566" s="195"/>
      <c r="R566" s="196">
        <f>SUM(R567:R591)</f>
        <v>0.018735000000000002</v>
      </c>
      <c r="S566" s="195"/>
      <c r="T566" s="197">
        <f>SUM(T567:T591)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198" t="s">
        <v>81</v>
      </c>
      <c r="AT566" s="199" t="s">
        <v>73</v>
      </c>
      <c r="AU566" s="199" t="s">
        <v>79</v>
      </c>
      <c r="AY566" s="198" t="s">
        <v>131</v>
      </c>
      <c r="BK566" s="200">
        <f>SUM(BK567:BK591)</f>
        <v>0</v>
      </c>
    </row>
    <row r="567" s="2" customFormat="1" ht="16.5" customHeight="1">
      <c r="A567" s="42"/>
      <c r="B567" s="43"/>
      <c r="C567" s="203" t="s">
        <v>708</v>
      </c>
      <c r="D567" s="203" t="s">
        <v>134</v>
      </c>
      <c r="E567" s="204" t="s">
        <v>709</v>
      </c>
      <c r="F567" s="205" t="s">
        <v>710</v>
      </c>
      <c r="G567" s="206" t="s">
        <v>137</v>
      </c>
      <c r="H567" s="207">
        <v>1</v>
      </c>
      <c r="I567" s="208"/>
      <c r="J567" s="209">
        <f>ROUND(I567*H567,2)</f>
        <v>0</v>
      </c>
      <c r="K567" s="205" t="s">
        <v>21</v>
      </c>
      <c r="L567" s="48"/>
      <c r="M567" s="210" t="s">
        <v>21</v>
      </c>
      <c r="N567" s="211" t="s">
        <v>45</v>
      </c>
      <c r="O567" s="88"/>
      <c r="P567" s="212">
        <f>O567*H567</f>
        <v>0</v>
      </c>
      <c r="Q567" s="212">
        <v>0.016320000000000001</v>
      </c>
      <c r="R567" s="212">
        <f>Q567*H567</f>
        <v>0.016320000000000001</v>
      </c>
      <c r="S567" s="212">
        <v>0</v>
      </c>
      <c r="T567" s="213">
        <f>S567*H567</f>
        <v>0</v>
      </c>
      <c r="U567" s="42"/>
      <c r="V567" s="42"/>
      <c r="W567" s="42"/>
      <c r="X567" s="42"/>
      <c r="Y567" s="42"/>
      <c r="Z567" s="42"/>
      <c r="AA567" s="42"/>
      <c r="AB567" s="42"/>
      <c r="AC567" s="42"/>
      <c r="AD567" s="42"/>
      <c r="AE567" s="42"/>
      <c r="AR567" s="214" t="s">
        <v>273</v>
      </c>
      <c r="AT567" s="214" t="s">
        <v>134</v>
      </c>
      <c r="AU567" s="214" t="s">
        <v>81</v>
      </c>
      <c r="AY567" s="20" t="s">
        <v>131</v>
      </c>
      <c r="BE567" s="215">
        <f>IF(N567="základní",J567,0)</f>
        <v>0</v>
      </c>
      <c r="BF567" s="215">
        <f>IF(N567="snížená",J567,0)</f>
        <v>0</v>
      </c>
      <c r="BG567" s="215">
        <f>IF(N567="zákl. přenesená",J567,0)</f>
        <v>0</v>
      </c>
      <c r="BH567" s="215">
        <f>IF(N567="sníž. přenesená",J567,0)</f>
        <v>0</v>
      </c>
      <c r="BI567" s="215">
        <f>IF(N567="nulová",J567,0)</f>
        <v>0</v>
      </c>
      <c r="BJ567" s="20" t="s">
        <v>79</v>
      </c>
      <c r="BK567" s="215">
        <f>ROUND(I567*H567,2)</f>
        <v>0</v>
      </c>
      <c r="BL567" s="20" t="s">
        <v>273</v>
      </c>
      <c r="BM567" s="214" t="s">
        <v>711</v>
      </c>
    </row>
    <row r="568" s="2" customFormat="1">
      <c r="A568" s="42"/>
      <c r="B568" s="43"/>
      <c r="C568" s="44"/>
      <c r="D568" s="216" t="s">
        <v>141</v>
      </c>
      <c r="E568" s="44"/>
      <c r="F568" s="217" t="s">
        <v>712</v>
      </c>
      <c r="G568" s="44"/>
      <c r="H568" s="44"/>
      <c r="I568" s="218"/>
      <c r="J568" s="44"/>
      <c r="K568" s="44"/>
      <c r="L568" s="48"/>
      <c r="M568" s="219"/>
      <c r="N568" s="220"/>
      <c r="O568" s="88"/>
      <c r="P568" s="88"/>
      <c r="Q568" s="88"/>
      <c r="R568" s="88"/>
      <c r="S568" s="88"/>
      <c r="T568" s="89"/>
      <c r="U568" s="42"/>
      <c r="V568" s="42"/>
      <c r="W568" s="42"/>
      <c r="X568" s="42"/>
      <c r="Y568" s="42"/>
      <c r="Z568" s="42"/>
      <c r="AA568" s="42"/>
      <c r="AB568" s="42"/>
      <c r="AC568" s="42"/>
      <c r="AD568" s="42"/>
      <c r="AE568" s="42"/>
      <c r="AT568" s="20" t="s">
        <v>141</v>
      </c>
      <c r="AU568" s="20" t="s">
        <v>81</v>
      </c>
    </row>
    <row r="569" s="2" customFormat="1">
      <c r="A569" s="42"/>
      <c r="B569" s="43"/>
      <c r="C569" s="44"/>
      <c r="D569" s="216" t="s">
        <v>454</v>
      </c>
      <c r="E569" s="44"/>
      <c r="F569" s="276" t="s">
        <v>713</v>
      </c>
      <c r="G569" s="44"/>
      <c r="H569" s="44"/>
      <c r="I569" s="218"/>
      <c r="J569" s="44"/>
      <c r="K569" s="44"/>
      <c r="L569" s="48"/>
      <c r="M569" s="219"/>
      <c r="N569" s="220"/>
      <c r="O569" s="88"/>
      <c r="P569" s="88"/>
      <c r="Q569" s="88"/>
      <c r="R569" s="88"/>
      <c r="S569" s="88"/>
      <c r="T569" s="89"/>
      <c r="U569" s="42"/>
      <c r="V569" s="42"/>
      <c r="W569" s="42"/>
      <c r="X569" s="42"/>
      <c r="Y569" s="42"/>
      <c r="Z569" s="42"/>
      <c r="AA569" s="42"/>
      <c r="AB569" s="42"/>
      <c r="AC569" s="42"/>
      <c r="AD569" s="42"/>
      <c r="AE569" s="42"/>
      <c r="AT569" s="20" t="s">
        <v>454</v>
      </c>
      <c r="AU569" s="20" t="s">
        <v>81</v>
      </c>
    </row>
    <row r="570" s="13" customFormat="1">
      <c r="A570" s="13"/>
      <c r="B570" s="223"/>
      <c r="C570" s="224"/>
      <c r="D570" s="216" t="s">
        <v>145</v>
      </c>
      <c r="E570" s="225" t="s">
        <v>21</v>
      </c>
      <c r="F570" s="226" t="s">
        <v>714</v>
      </c>
      <c r="G570" s="224"/>
      <c r="H570" s="227">
        <v>1</v>
      </c>
      <c r="I570" s="228"/>
      <c r="J570" s="224"/>
      <c r="K570" s="224"/>
      <c r="L570" s="229"/>
      <c r="M570" s="230"/>
      <c r="N570" s="231"/>
      <c r="O570" s="231"/>
      <c r="P570" s="231"/>
      <c r="Q570" s="231"/>
      <c r="R570" s="231"/>
      <c r="S570" s="231"/>
      <c r="T570" s="23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3" t="s">
        <v>145</v>
      </c>
      <c r="AU570" s="233" t="s">
        <v>81</v>
      </c>
      <c r="AV570" s="13" t="s">
        <v>81</v>
      </c>
      <c r="AW570" s="13" t="s">
        <v>36</v>
      </c>
      <c r="AX570" s="13" t="s">
        <v>79</v>
      </c>
      <c r="AY570" s="233" t="s">
        <v>131</v>
      </c>
    </row>
    <row r="571" s="2" customFormat="1" ht="33" customHeight="1">
      <c r="A571" s="42"/>
      <c r="B571" s="43"/>
      <c r="C571" s="203" t="s">
        <v>715</v>
      </c>
      <c r="D571" s="203" t="s">
        <v>134</v>
      </c>
      <c r="E571" s="204" t="s">
        <v>716</v>
      </c>
      <c r="F571" s="205" t="s">
        <v>717</v>
      </c>
      <c r="G571" s="206" t="s">
        <v>137</v>
      </c>
      <c r="H571" s="207">
        <v>1</v>
      </c>
      <c r="I571" s="208"/>
      <c r="J571" s="209">
        <f>ROUND(I571*H571,2)</f>
        <v>0</v>
      </c>
      <c r="K571" s="205" t="s">
        <v>21</v>
      </c>
      <c r="L571" s="48"/>
      <c r="M571" s="210" t="s">
        <v>21</v>
      </c>
      <c r="N571" s="211" t="s">
        <v>45</v>
      </c>
      <c r="O571" s="88"/>
      <c r="P571" s="212">
        <f>O571*H571</f>
        <v>0</v>
      </c>
      <c r="Q571" s="212">
        <v>0.00038000000000000002</v>
      </c>
      <c r="R571" s="212">
        <f>Q571*H571</f>
        <v>0.00038000000000000002</v>
      </c>
      <c r="S571" s="212">
        <v>0</v>
      </c>
      <c r="T571" s="213">
        <f>S571*H571</f>
        <v>0</v>
      </c>
      <c r="U571" s="42"/>
      <c r="V571" s="42"/>
      <c r="W571" s="42"/>
      <c r="X571" s="42"/>
      <c r="Y571" s="42"/>
      <c r="Z571" s="42"/>
      <c r="AA571" s="42"/>
      <c r="AB571" s="42"/>
      <c r="AC571" s="42"/>
      <c r="AD571" s="42"/>
      <c r="AE571" s="42"/>
      <c r="AR571" s="214" t="s">
        <v>273</v>
      </c>
      <c r="AT571" s="214" t="s">
        <v>134</v>
      </c>
      <c r="AU571" s="214" t="s">
        <v>81</v>
      </c>
      <c r="AY571" s="20" t="s">
        <v>131</v>
      </c>
      <c r="BE571" s="215">
        <f>IF(N571="základní",J571,0)</f>
        <v>0</v>
      </c>
      <c r="BF571" s="215">
        <f>IF(N571="snížená",J571,0)</f>
        <v>0</v>
      </c>
      <c r="BG571" s="215">
        <f>IF(N571="zákl. přenesená",J571,0)</f>
        <v>0</v>
      </c>
      <c r="BH571" s="215">
        <f>IF(N571="sníž. přenesená",J571,0)</f>
        <v>0</v>
      </c>
      <c r="BI571" s="215">
        <f>IF(N571="nulová",J571,0)</f>
        <v>0</v>
      </c>
      <c r="BJ571" s="20" t="s">
        <v>79</v>
      </c>
      <c r="BK571" s="215">
        <f>ROUND(I571*H571,2)</f>
        <v>0</v>
      </c>
      <c r="BL571" s="20" t="s">
        <v>273</v>
      </c>
      <c r="BM571" s="214" t="s">
        <v>718</v>
      </c>
    </row>
    <row r="572" s="2" customFormat="1">
      <c r="A572" s="42"/>
      <c r="B572" s="43"/>
      <c r="C572" s="44"/>
      <c r="D572" s="216" t="s">
        <v>141</v>
      </c>
      <c r="E572" s="44"/>
      <c r="F572" s="217" t="s">
        <v>717</v>
      </c>
      <c r="G572" s="44"/>
      <c r="H572" s="44"/>
      <c r="I572" s="218"/>
      <c r="J572" s="44"/>
      <c r="K572" s="44"/>
      <c r="L572" s="48"/>
      <c r="M572" s="219"/>
      <c r="N572" s="220"/>
      <c r="O572" s="88"/>
      <c r="P572" s="88"/>
      <c r="Q572" s="88"/>
      <c r="R572" s="88"/>
      <c r="S572" s="88"/>
      <c r="T572" s="89"/>
      <c r="U572" s="42"/>
      <c r="V572" s="42"/>
      <c r="W572" s="42"/>
      <c r="X572" s="42"/>
      <c r="Y572" s="42"/>
      <c r="Z572" s="42"/>
      <c r="AA572" s="42"/>
      <c r="AB572" s="42"/>
      <c r="AC572" s="42"/>
      <c r="AD572" s="42"/>
      <c r="AE572" s="42"/>
      <c r="AT572" s="20" t="s">
        <v>141</v>
      </c>
      <c r="AU572" s="20" t="s">
        <v>81</v>
      </c>
    </row>
    <row r="573" s="13" customFormat="1">
      <c r="A573" s="13"/>
      <c r="B573" s="223"/>
      <c r="C573" s="224"/>
      <c r="D573" s="216" t="s">
        <v>145</v>
      </c>
      <c r="E573" s="225" t="s">
        <v>21</v>
      </c>
      <c r="F573" s="226" t="s">
        <v>719</v>
      </c>
      <c r="G573" s="224"/>
      <c r="H573" s="227">
        <v>1</v>
      </c>
      <c r="I573" s="228"/>
      <c r="J573" s="224"/>
      <c r="K573" s="224"/>
      <c r="L573" s="229"/>
      <c r="M573" s="230"/>
      <c r="N573" s="231"/>
      <c r="O573" s="231"/>
      <c r="P573" s="231"/>
      <c r="Q573" s="231"/>
      <c r="R573" s="231"/>
      <c r="S573" s="231"/>
      <c r="T573" s="23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3" t="s">
        <v>145</v>
      </c>
      <c r="AU573" s="233" t="s">
        <v>81</v>
      </c>
      <c r="AV573" s="13" t="s">
        <v>81</v>
      </c>
      <c r="AW573" s="13" t="s">
        <v>36</v>
      </c>
      <c r="AX573" s="13" t="s">
        <v>79</v>
      </c>
      <c r="AY573" s="233" t="s">
        <v>131</v>
      </c>
    </row>
    <row r="574" s="2" customFormat="1" ht="24.15" customHeight="1">
      <c r="A574" s="42"/>
      <c r="B574" s="43"/>
      <c r="C574" s="203" t="s">
        <v>720</v>
      </c>
      <c r="D574" s="203" t="s">
        <v>134</v>
      </c>
      <c r="E574" s="204" t="s">
        <v>721</v>
      </c>
      <c r="F574" s="205" t="s">
        <v>722</v>
      </c>
      <c r="G574" s="206" t="s">
        <v>137</v>
      </c>
      <c r="H574" s="207">
        <v>1</v>
      </c>
      <c r="I574" s="208"/>
      <c r="J574" s="209">
        <f>ROUND(I574*H574,2)</f>
        <v>0</v>
      </c>
      <c r="K574" s="205" t="s">
        <v>21</v>
      </c>
      <c r="L574" s="48"/>
      <c r="M574" s="210" t="s">
        <v>21</v>
      </c>
      <c r="N574" s="211" t="s">
        <v>45</v>
      </c>
      <c r="O574" s="88"/>
      <c r="P574" s="212">
        <f>O574*H574</f>
        <v>0</v>
      </c>
      <c r="Q574" s="212">
        <v>0.00052999999999999998</v>
      </c>
      <c r="R574" s="212">
        <f>Q574*H574</f>
        <v>0.00052999999999999998</v>
      </c>
      <c r="S574" s="212">
        <v>0</v>
      </c>
      <c r="T574" s="213">
        <f>S574*H574</f>
        <v>0</v>
      </c>
      <c r="U574" s="42"/>
      <c r="V574" s="42"/>
      <c r="W574" s="42"/>
      <c r="X574" s="42"/>
      <c r="Y574" s="42"/>
      <c r="Z574" s="42"/>
      <c r="AA574" s="42"/>
      <c r="AB574" s="42"/>
      <c r="AC574" s="42"/>
      <c r="AD574" s="42"/>
      <c r="AE574" s="42"/>
      <c r="AR574" s="214" t="s">
        <v>139</v>
      </c>
      <c r="AT574" s="214" t="s">
        <v>134</v>
      </c>
      <c r="AU574" s="214" t="s">
        <v>81</v>
      </c>
      <c r="AY574" s="20" t="s">
        <v>131</v>
      </c>
      <c r="BE574" s="215">
        <f>IF(N574="základní",J574,0)</f>
        <v>0</v>
      </c>
      <c r="BF574" s="215">
        <f>IF(N574="snížená",J574,0)</f>
        <v>0</v>
      </c>
      <c r="BG574" s="215">
        <f>IF(N574="zákl. přenesená",J574,0)</f>
        <v>0</v>
      </c>
      <c r="BH574" s="215">
        <f>IF(N574="sníž. přenesená",J574,0)</f>
        <v>0</v>
      </c>
      <c r="BI574" s="215">
        <f>IF(N574="nulová",J574,0)</f>
        <v>0</v>
      </c>
      <c r="BJ574" s="20" t="s">
        <v>79</v>
      </c>
      <c r="BK574" s="215">
        <f>ROUND(I574*H574,2)</f>
        <v>0</v>
      </c>
      <c r="BL574" s="20" t="s">
        <v>139</v>
      </c>
      <c r="BM574" s="214" t="s">
        <v>723</v>
      </c>
    </row>
    <row r="575" s="2" customFormat="1">
      <c r="A575" s="42"/>
      <c r="B575" s="43"/>
      <c r="C575" s="44"/>
      <c r="D575" s="216" t="s">
        <v>141</v>
      </c>
      <c r="E575" s="44"/>
      <c r="F575" s="217" t="s">
        <v>724</v>
      </c>
      <c r="G575" s="44"/>
      <c r="H575" s="44"/>
      <c r="I575" s="218"/>
      <c r="J575" s="44"/>
      <c r="K575" s="44"/>
      <c r="L575" s="48"/>
      <c r="M575" s="219"/>
      <c r="N575" s="220"/>
      <c r="O575" s="88"/>
      <c r="P575" s="88"/>
      <c r="Q575" s="88"/>
      <c r="R575" s="88"/>
      <c r="S575" s="88"/>
      <c r="T575" s="89"/>
      <c r="U575" s="42"/>
      <c r="V575" s="42"/>
      <c r="W575" s="42"/>
      <c r="X575" s="42"/>
      <c r="Y575" s="42"/>
      <c r="Z575" s="42"/>
      <c r="AA575" s="42"/>
      <c r="AB575" s="42"/>
      <c r="AC575" s="42"/>
      <c r="AD575" s="42"/>
      <c r="AE575" s="42"/>
      <c r="AT575" s="20" t="s">
        <v>141</v>
      </c>
      <c r="AU575" s="20" t="s">
        <v>81</v>
      </c>
    </row>
    <row r="576" s="13" customFormat="1">
      <c r="A576" s="13"/>
      <c r="B576" s="223"/>
      <c r="C576" s="224"/>
      <c r="D576" s="216" t="s">
        <v>145</v>
      </c>
      <c r="E576" s="225" t="s">
        <v>21</v>
      </c>
      <c r="F576" s="226" t="s">
        <v>438</v>
      </c>
      <c r="G576" s="224"/>
      <c r="H576" s="227">
        <v>1</v>
      </c>
      <c r="I576" s="228"/>
      <c r="J576" s="224"/>
      <c r="K576" s="224"/>
      <c r="L576" s="229"/>
      <c r="M576" s="230"/>
      <c r="N576" s="231"/>
      <c r="O576" s="231"/>
      <c r="P576" s="231"/>
      <c r="Q576" s="231"/>
      <c r="R576" s="231"/>
      <c r="S576" s="231"/>
      <c r="T576" s="23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3" t="s">
        <v>145</v>
      </c>
      <c r="AU576" s="233" t="s">
        <v>81</v>
      </c>
      <c r="AV576" s="13" t="s">
        <v>81</v>
      </c>
      <c r="AW576" s="13" t="s">
        <v>36</v>
      </c>
      <c r="AX576" s="13" t="s">
        <v>79</v>
      </c>
      <c r="AY576" s="233" t="s">
        <v>131</v>
      </c>
    </row>
    <row r="577" s="2" customFormat="1" ht="16.5" customHeight="1">
      <c r="A577" s="42"/>
      <c r="B577" s="43"/>
      <c r="C577" s="203" t="s">
        <v>725</v>
      </c>
      <c r="D577" s="203" t="s">
        <v>134</v>
      </c>
      <c r="E577" s="204" t="s">
        <v>726</v>
      </c>
      <c r="F577" s="205" t="s">
        <v>727</v>
      </c>
      <c r="G577" s="206" t="s">
        <v>196</v>
      </c>
      <c r="H577" s="207">
        <v>3.5</v>
      </c>
      <c r="I577" s="208"/>
      <c r="J577" s="209">
        <f>ROUND(I577*H577,2)</f>
        <v>0</v>
      </c>
      <c r="K577" s="205" t="s">
        <v>138</v>
      </c>
      <c r="L577" s="48"/>
      <c r="M577" s="210" t="s">
        <v>21</v>
      </c>
      <c r="N577" s="211" t="s">
        <v>45</v>
      </c>
      <c r="O577" s="88"/>
      <c r="P577" s="212">
        <f>O577*H577</f>
        <v>0</v>
      </c>
      <c r="Q577" s="212">
        <v>0.00042999999999999999</v>
      </c>
      <c r="R577" s="212">
        <f>Q577*H577</f>
        <v>0.001505</v>
      </c>
      <c r="S577" s="212">
        <v>0</v>
      </c>
      <c r="T577" s="213">
        <f>S577*H577</f>
        <v>0</v>
      </c>
      <c r="U577" s="42"/>
      <c r="V577" s="42"/>
      <c r="W577" s="42"/>
      <c r="X577" s="42"/>
      <c r="Y577" s="42"/>
      <c r="Z577" s="42"/>
      <c r="AA577" s="42"/>
      <c r="AB577" s="42"/>
      <c r="AC577" s="42"/>
      <c r="AD577" s="42"/>
      <c r="AE577" s="42"/>
      <c r="AR577" s="214" t="s">
        <v>273</v>
      </c>
      <c r="AT577" s="214" t="s">
        <v>134</v>
      </c>
      <c r="AU577" s="214" t="s">
        <v>81</v>
      </c>
      <c r="AY577" s="20" t="s">
        <v>131</v>
      </c>
      <c r="BE577" s="215">
        <f>IF(N577="základní",J577,0)</f>
        <v>0</v>
      </c>
      <c r="BF577" s="215">
        <f>IF(N577="snížená",J577,0)</f>
        <v>0</v>
      </c>
      <c r="BG577" s="215">
        <f>IF(N577="zákl. přenesená",J577,0)</f>
        <v>0</v>
      </c>
      <c r="BH577" s="215">
        <f>IF(N577="sníž. přenesená",J577,0)</f>
        <v>0</v>
      </c>
      <c r="BI577" s="215">
        <f>IF(N577="nulová",J577,0)</f>
        <v>0</v>
      </c>
      <c r="BJ577" s="20" t="s">
        <v>79</v>
      </c>
      <c r="BK577" s="215">
        <f>ROUND(I577*H577,2)</f>
        <v>0</v>
      </c>
      <c r="BL577" s="20" t="s">
        <v>273</v>
      </c>
      <c r="BM577" s="214" t="s">
        <v>728</v>
      </c>
    </row>
    <row r="578" s="2" customFormat="1">
      <c r="A578" s="42"/>
      <c r="B578" s="43"/>
      <c r="C578" s="44"/>
      <c r="D578" s="216" t="s">
        <v>141</v>
      </c>
      <c r="E578" s="44"/>
      <c r="F578" s="217" t="s">
        <v>729</v>
      </c>
      <c r="G578" s="44"/>
      <c r="H578" s="44"/>
      <c r="I578" s="218"/>
      <c r="J578" s="44"/>
      <c r="K578" s="44"/>
      <c r="L578" s="48"/>
      <c r="M578" s="219"/>
      <c r="N578" s="220"/>
      <c r="O578" s="88"/>
      <c r="P578" s="88"/>
      <c r="Q578" s="88"/>
      <c r="R578" s="88"/>
      <c r="S578" s="88"/>
      <c r="T578" s="89"/>
      <c r="U578" s="42"/>
      <c r="V578" s="42"/>
      <c r="W578" s="42"/>
      <c r="X578" s="42"/>
      <c r="Y578" s="42"/>
      <c r="Z578" s="42"/>
      <c r="AA578" s="42"/>
      <c r="AB578" s="42"/>
      <c r="AC578" s="42"/>
      <c r="AD578" s="42"/>
      <c r="AE578" s="42"/>
      <c r="AT578" s="20" t="s">
        <v>141</v>
      </c>
      <c r="AU578" s="20" t="s">
        <v>81</v>
      </c>
    </row>
    <row r="579" s="2" customFormat="1">
      <c r="A579" s="42"/>
      <c r="B579" s="43"/>
      <c r="C579" s="44"/>
      <c r="D579" s="221" t="s">
        <v>143</v>
      </c>
      <c r="E579" s="44"/>
      <c r="F579" s="222" t="s">
        <v>730</v>
      </c>
      <c r="G579" s="44"/>
      <c r="H579" s="44"/>
      <c r="I579" s="218"/>
      <c r="J579" s="44"/>
      <c r="K579" s="44"/>
      <c r="L579" s="48"/>
      <c r="M579" s="219"/>
      <c r="N579" s="220"/>
      <c r="O579" s="88"/>
      <c r="P579" s="88"/>
      <c r="Q579" s="88"/>
      <c r="R579" s="88"/>
      <c r="S579" s="88"/>
      <c r="T579" s="89"/>
      <c r="U579" s="42"/>
      <c r="V579" s="42"/>
      <c r="W579" s="42"/>
      <c r="X579" s="42"/>
      <c r="Y579" s="42"/>
      <c r="Z579" s="42"/>
      <c r="AA579" s="42"/>
      <c r="AB579" s="42"/>
      <c r="AC579" s="42"/>
      <c r="AD579" s="42"/>
      <c r="AE579" s="42"/>
      <c r="AT579" s="20" t="s">
        <v>143</v>
      </c>
      <c r="AU579" s="20" t="s">
        <v>81</v>
      </c>
    </row>
    <row r="580" s="13" customFormat="1">
      <c r="A580" s="13"/>
      <c r="B580" s="223"/>
      <c r="C580" s="224"/>
      <c r="D580" s="216" t="s">
        <v>145</v>
      </c>
      <c r="E580" s="225" t="s">
        <v>21</v>
      </c>
      <c r="F580" s="226" t="s">
        <v>731</v>
      </c>
      <c r="G580" s="224"/>
      <c r="H580" s="227">
        <v>2</v>
      </c>
      <c r="I580" s="228"/>
      <c r="J580" s="224"/>
      <c r="K580" s="224"/>
      <c r="L580" s="229"/>
      <c r="M580" s="230"/>
      <c r="N580" s="231"/>
      <c r="O580" s="231"/>
      <c r="P580" s="231"/>
      <c r="Q580" s="231"/>
      <c r="R580" s="231"/>
      <c r="S580" s="231"/>
      <c r="T580" s="23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3" t="s">
        <v>145</v>
      </c>
      <c r="AU580" s="233" t="s">
        <v>81</v>
      </c>
      <c r="AV580" s="13" t="s">
        <v>81</v>
      </c>
      <c r="AW580" s="13" t="s">
        <v>36</v>
      </c>
      <c r="AX580" s="13" t="s">
        <v>74</v>
      </c>
      <c r="AY580" s="233" t="s">
        <v>131</v>
      </c>
    </row>
    <row r="581" s="13" customFormat="1">
      <c r="A581" s="13"/>
      <c r="B581" s="223"/>
      <c r="C581" s="224"/>
      <c r="D581" s="216" t="s">
        <v>145</v>
      </c>
      <c r="E581" s="225" t="s">
        <v>21</v>
      </c>
      <c r="F581" s="226" t="s">
        <v>732</v>
      </c>
      <c r="G581" s="224"/>
      <c r="H581" s="227">
        <v>1.5</v>
      </c>
      <c r="I581" s="228"/>
      <c r="J581" s="224"/>
      <c r="K581" s="224"/>
      <c r="L581" s="229"/>
      <c r="M581" s="230"/>
      <c r="N581" s="231"/>
      <c r="O581" s="231"/>
      <c r="P581" s="231"/>
      <c r="Q581" s="231"/>
      <c r="R581" s="231"/>
      <c r="S581" s="231"/>
      <c r="T581" s="23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3" t="s">
        <v>145</v>
      </c>
      <c r="AU581" s="233" t="s">
        <v>81</v>
      </c>
      <c r="AV581" s="13" t="s">
        <v>81</v>
      </c>
      <c r="AW581" s="13" t="s">
        <v>36</v>
      </c>
      <c r="AX581" s="13" t="s">
        <v>74</v>
      </c>
      <c r="AY581" s="233" t="s">
        <v>131</v>
      </c>
    </row>
    <row r="582" s="15" customFormat="1">
      <c r="A582" s="15"/>
      <c r="B582" s="244"/>
      <c r="C582" s="245"/>
      <c r="D582" s="216" t="s">
        <v>145</v>
      </c>
      <c r="E582" s="246" t="s">
        <v>21</v>
      </c>
      <c r="F582" s="247" t="s">
        <v>166</v>
      </c>
      <c r="G582" s="245"/>
      <c r="H582" s="248">
        <v>3.5</v>
      </c>
      <c r="I582" s="249"/>
      <c r="J582" s="245"/>
      <c r="K582" s="245"/>
      <c r="L582" s="250"/>
      <c r="M582" s="251"/>
      <c r="N582" s="252"/>
      <c r="O582" s="252"/>
      <c r="P582" s="252"/>
      <c r="Q582" s="252"/>
      <c r="R582" s="252"/>
      <c r="S582" s="252"/>
      <c r="T582" s="253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4" t="s">
        <v>145</v>
      </c>
      <c r="AU582" s="254" t="s">
        <v>81</v>
      </c>
      <c r="AV582" s="15" t="s">
        <v>139</v>
      </c>
      <c r="AW582" s="15" t="s">
        <v>36</v>
      </c>
      <c r="AX582" s="15" t="s">
        <v>79</v>
      </c>
      <c r="AY582" s="254" t="s">
        <v>131</v>
      </c>
    </row>
    <row r="583" s="2" customFormat="1" ht="16.5" customHeight="1">
      <c r="A583" s="42"/>
      <c r="B583" s="43"/>
      <c r="C583" s="203" t="s">
        <v>733</v>
      </c>
      <c r="D583" s="203" t="s">
        <v>134</v>
      </c>
      <c r="E583" s="204" t="s">
        <v>734</v>
      </c>
      <c r="F583" s="205" t="s">
        <v>735</v>
      </c>
      <c r="G583" s="206" t="s">
        <v>137</v>
      </c>
      <c r="H583" s="207">
        <v>2</v>
      </c>
      <c r="I583" s="208"/>
      <c r="J583" s="209">
        <f>ROUND(I583*H583,2)</f>
        <v>0</v>
      </c>
      <c r="K583" s="205" t="s">
        <v>138</v>
      </c>
      <c r="L583" s="48"/>
      <c r="M583" s="210" t="s">
        <v>21</v>
      </c>
      <c r="N583" s="211" t="s">
        <v>45</v>
      </c>
      <c r="O583" s="88"/>
      <c r="P583" s="212">
        <f>O583*H583</f>
        <v>0</v>
      </c>
      <c r="Q583" s="212">
        <v>0</v>
      </c>
      <c r="R583" s="212">
        <f>Q583*H583</f>
        <v>0</v>
      </c>
      <c r="S583" s="212">
        <v>0</v>
      </c>
      <c r="T583" s="213">
        <f>S583*H583</f>
        <v>0</v>
      </c>
      <c r="U583" s="42"/>
      <c r="V583" s="42"/>
      <c r="W583" s="42"/>
      <c r="X583" s="42"/>
      <c r="Y583" s="42"/>
      <c r="Z583" s="42"/>
      <c r="AA583" s="42"/>
      <c r="AB583" s="42"/>
      <c r="AC583" s="42"/>
      <c r="AD583" s="42"/>
      <c r="AE583" s="42"/>
      <c r="AR583" s="214" t="s">
        <v>273</v>
      </c>
      <c r="AT583" s="214" t="s">
        <v>134</v>
      </c>
      <c r="AU583" s="214" t="s">
        <v>81</v>
      </c>
      <c r="AY583" s="20" t="s">
        <v>131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20" t="s">
        <v>79</v>
      </c>
      <c r="BK583" s="215">
        <f>ROUND(I583*H583,2)</f>
        <v>0</v>
      </c>
      <c r="BL583" s="20" t="s">
        <v>273</v>
      </c>
      <c r="BM583" s="214" t="s">
        <v>736</v>
      </c>
    </row>
    <row r="584" s="2" customFormat="1">
      <c r="A584" s="42"/>
      <c r="B584" s="43"/>
      <c r="C584" s="44"/>
      <c r="D584" s="216" t="s">
        <v>141</v>
      </c>
      <c r="E584" s="44"/>
      <c r="F584" s="217" t="s">
        <v>737</v>
      </c>
      <c r="G584" s="44"/>
      <c r="H584" s="44"/>
      <c r="I584" s="218"/>
      <c r="J584" s="44"/>
      <c r="K584" s="44"/>
      <c r="L584" s="48"/>
      <c r="M584" s="219"/>
      <c r="N584" s="220"/>
      <c r="O584" s="88"/>
      <c r="P584" s="88"/>
      <c r="Q584" s="88"/>
      <c r="R584" s="88"/>
      <c r="S584" s="88"/>
      <c r="T584" s="89"/>
      <c r="U584" s="42"/>
      <c r="V584" s="42"/>
      <c r="W584" s="42"/>
      <c r="X584" s="42"/>
      <c r="Y584" s="42"/>
      <c r="Z584" s="42"/>
      <c r="AA584" s="42"/>
      <c r="AB584" s="42"/>
      <c r="AC584" s="42"/>
      <c r="AD584" s="42"/>
      <c r="AE584" s="42"/>
      <c r="AT584" s="20" t="s">
        <v>141</v>
      </c>
      <c r="AU584" s="20" t="s">
        <v>81</v>
      </c>
    </row>
    <row r="585" s="2" customFormat="1">
      <c r="A585" s="42"/>
      <c r="B585" s="43"/>
      <c r="C585" s="44"/>
      <c r="D585" s="221" t="s">
        <v>143</v>
      </c>
      <c r="E585" s="44"/>
      <c r="F585" s="222" t="s">
        <v>738</v>
      </c>
      <c r="G585" s="44"/>
      <c r="H585" s="44"/>
      <c r="I585" s="218"/>
      <c r="J585" s="44"/>
      <c r="K585" s="44"/>
      <c r="L585" s="48"/>
      <c r="M585" s="219"/>
      <c r="N585" s="220"/>
      <c r="O585" s="88"/>
      <c r="P585" s="88"/>
      <c r="Q585" s="88"/>
      <c r="R585" s="88"/>
      <c r="S585" s="88"/>
      <c r="T585" s="89"/>
      <c r="U585" s="42"/>
      <c r="V585" s="42"/>
      <c r="W585" s="42"/>
      <c r="X585" s="42"/>
      <c r="Y585" s="42"/>
      <c r="Z585" s="42"/>
      <c r="AA585" s="42"/>
      <c r="AB585" s="42"/>
      <c r="AC585" s="42"/>
      <c r="AD585" s="42"/>
      <c r="AE585" s="42"/>
      <c r="AT585" s="20" t="s">
        <v>143</v>
      </c>
      <c r="AU585" s="20" t="s">
        <v>81</v>
      </c>
    </row>
    <row r="586" s="2" customFormat="1" ht="21.75" customHeight="1">
      <c r="A586" s="42"/>
      <c r="B586" s="43"/>
      <c r="C586" s="203" t="s">
        <v>739</v>
      </c>
      <c r="D586" s="203" t="s">
        <v>134</v>
      </c>
      <c r="E586" s="204" t="s">
        <v>740</v>
      </c>
      <c r="F586" s="205" t="s">
        <v>741</v>
      </c>
      <c r="G586" s="206" t="s">
        <v>196</v>
      </c>
      <c r="H586" s="207">
        <v>3.5</v>
      </c>
      <c r="I586" s="208"/>
      <c r="J586" s="209">
        <f>ROUND(I586*H586,2)</f>
        <v>0</v>
      </c>
      <c r="K586" s="205" t="s">
        <v>138</v>
      </c>
      <c r="L586" s="48"/>
      <c r="M586" s="210" t="s">
        <v>21</v>
      </c>
      <c r="N586" s="211" t="s">
        <v>45</v>
      </c>
      <c r="O586" s="88"/>
      <c r="P586" s="212">
        <f>O586*H586</f>
        <v>0</v>
      </c>
      <c r="Q586" s="212">
        <v>0</v>
      </c>
      <c r="R586" s="212">
        <f>Q586*H586</f>
        <v>0</v>
      </c>
      <c r="S586" s="212">
        <v>0</v>
      </c>
      <c r="T586" s="213">
        <f>S586*H586</f>
        <v>0</v>
      </c>
      <c r="U586" s="42"/>
      <c r="V586" s="42"/>
      <c r="W586" s="42"/>
      <c r="X586" s="42"/>
      <c r="Y586" s="42"/>
      <c r="Z586" s="42"/>
      <c r="AA586" s="42"/>
      <c r="AB586" s="42"/>
      <c r="AC586" s="42"/>
      <c r="AD586" s="42"/>
      <c r="AE586" s="42"/>
      <c r="AR586" s="214" t="s">
        <v>273</v>
      </c>
      <c r="AT586" s="214" t="s">
        <v>134</v>
      </c>
      <c r="AU586" s="214" t="s">
        <v>81</v>
      </c>
      <c r="AY586" s="20" t="s">
        <v>131</v>
      </c>
      <c r="BE586" s="215">
        <f>IF(N586="základní",J586,0)</f>
        <v>0</v>
      </c>
      <c r="BF586" s="215">
        <f>IF(N586="snížená",J586,0)</f>
        <v>0</v>
      </c>
      <c r="BG586" s="215">
        <f>IF(N586="zákl. přenesená",J586,0)</f>
        <v>0</v>
      </c>
      <c r="BH586" s="215">
        <f>IF(N586="sníž. přenesená",J586,0)</f>
        <v>0</v>
      </c>
      <c r="BI586" s="215">
        <f>IF(N586="nulová",J586,0)</f>
        <v>0</v>
      </c>
      <c r="BJ586" s="20" t="s">
        <v>79</v>
      </c>
      <c r="BK586" s="215">
        <f>ROUND(I586*H586,2)</f>
        <v>0</v>
      </c>
      <c r="BL586" s="20" t="s">
        <v>273</v>
      </c>
      <c r="BM586" s="214" t="s">
        <v>742</v>
      </c>
    </row>
    <row r="587" s="2" customFormat="1">
      <c r="A587" s="42"/>
      <c r="B587" s="43"/>
      <c r="C587" s="44"/>
      <c r="D587" s="216" t="s">
        <v>141</v>
      </c>
      <c r="E587" s="44"/>
      <c r="F587" s="217" t="s">
        <v>743</v>
      </c>
      <c r="G587" s="44"/>
      <c r="H587" s="44"/>
      <c r="I587" s="218"/>
      <c r="J587" s="44"/>
      <c r="K587" s="44"/>
      <c r="L587" s="48"/>
      <c r="M587" s="219"/>
      <c r="N587" s="220"/>
      <c r="O587" s="88"/>
      <c r="P587" s="88"/>
      <c r="Q587" s="88"/>
      <c r="R587" s="88"/>
      <c r="S587" s="88"/>
      <c r="T587" s="89"/>
      <c r="U587" s="42"/>
      <c r="V587" s="42"/>
      <c r="W587" s="42"/>
      <c r="X587" s="42"/>
      <c r="Y587" s="42"/>
      <c r="Z587" s="42"/>
      <c r="AA587" s="42"/>
      <c r="AB587" s="42"/>
      <c r="AC587" s="42"/>
      <c r="AD587" s="42"/>
      <c r="AE587" s="42"/>
      <c r="AT587" s="20" t="s">
        <v>141</v>
      </c>
      <c r="AU587" s="20" t="s">
        <v>81</v>
      </c>
    </row>
    <row r="588" s="2" customFormat="1">
      <c r="A588" s="42"/>
      <c r="B588" s="43"/>
      <c r="C588" s="44"/>
      <c r="D588" s="221" t="s">
        <v>143</v>
      </c>
      <c r="E588" s="44"/>
      <c r="F588" s="222" t="s">
        <v>744</v>
      </c>
      <c r="G588" s="44"/>
      <c r="H588" s="44"/>
      <c r="I588" s="218"/>
      <c r="J588" s="44"/>
      <c r="K588" s="44"/>
      <c r="L588" s="48"/>
      <c r="M588" s="219"/>
      <c r="N588" s="220"/>
      <c r="O588" s="88"/>
      <c r="P588" s="88"/>
      <c r="Q588" s="88"/>
      <c r="R588" s="88"/>
      <c r="S588" s="88"/>
      <c r="T588" s="89"/>
      <c r="U588" s="42"/>
      <c r="V588" s="42"/>
      <c r="W588" s="42"/>
      <c r="X588" s="42"/>
      <c r="Y588" s="42"/>
      <c r="Z588" s="42"/>
      <c r="AA588" s="42"/>
      <c r="AB588" s="42"/>
      <c r="AC588" s="42"/>
      <c r="AD588" s="42"/>
      <c r="AE588" s="42"/>
      <c r="AT588" s="20" t="s">
        <v>143</v>
      </c>
      <c r="AU588" s="20" t="s">
        <v>81</v>
      </c>
    </row>
    <row r="589" s="2" customFormat="1" ht="24.15" customHeight="1">
      <c r="A589" s="42"/>
      <c r="B589" s="43"/>
      <c r="C589" s="203" t="s">
        <v>745</v>
      </c>
      <c r="D589" s="203" t="s">
        <v>134</v>
      </c>
      <c r="E589" s="204" t="s">
        <v>746</v>
      </c>
      <c r="F589" s="205" t="s">
        <v>747</v>
      </c>
      <c r="G589" s="206" t="s">
        <v>170</v>
      </c>
      <c r="H589" s="207">
        <v>0.017999999999999999</v>
      </c>
      <c r="I589" s="208"/>
      <c r="J589" s="209">
        <f>ROUND(I589*H589,2)</f>
        <v>0</v>
      </c>
      <c r="K589" s="205" t="s">
        <v>138</v>
      </c>
      <c r="L589" s="48"/>
      <c r="M589" s="210" t="s">
        <v>21</v>
      </c>
      <c r="N589" s="211" t="s">
        <v>45</v>
      </c>
      <c r="O589" s="88"/>
      <c r="P589" s="212">
        <f>O589*H589</f>
        <v>0</v>
      </c>
      <c r="Q589" s="212">
        <v>0</v>
      </c>
      <c r="R589" s="212">
        <f>Q589*H589</f>
        <v>0</v>
      </c>
      <c r="S589" s="212">
        <v>0</v>
      </c>
      <c r="T589" s="213">
        <f>S589*H589</f>
        <v>0</v>
      </c>
      <c r="U589" s="42"/>
      <c r="V589" s="42"/>
      <c r="W589" s="42"/>
      <c r="X589" s="42"/>
      <c r="Y589" s="42"/>
      <c r="Z589" s="42"/>
      <c r="AA589" s="42"/>
      <c r="AB589" s="42"/>
      <c r="AC589" s="42"/>
      <c r="AD589" s="42"/>
      <c r="AE589" s="42"/>
      <c r="AR589" s="214" t="s">
        <v>273</v>
      </c>
      <c r="AT589" s="214" t="s">
        <v>134</v>
      </c>
      <c r="AU589" s="214" t="s">
        <v>81</v>
      </c>
      <c r="AY589" s="20" t="s">
        <v>131</v>
      </c>
      <c r="BE589" s="215">
        <f>IF(N589="základní",J589,0)</f>
        <v>0</v>
      </c>
      <c r="BF589" s="215">
        <f>IF(N589="snížená",J589,0)</f>
        <v>0</v>
      </c>
      <c r="BG589" s="215">
        <f>IF(N589="zákl. přenesená",J589,0)</f>
        <v>0</v>
      </c>
      <c r="BH589" s="215">
        <f>IF(N589="sníž. přenesená",J589,0)</f>
        <v>0</v>
      </c>
      <c r="BI589" s="215">
        <f>IF(N589="nulová",J589,0)</f>
        <v>0</v>
      </c>
      <c r="BJ589" s="20" t="s">
        <v>79</v>
      </c>
      <c r="BK589" s="215">
        <f>ROUND(I589*H589,2)</f>
        <v>0</v>
      </c>
      <c r="BL589" s="20" t="s">
        <v>273</v>
      </c>
      <c r="BM589" s="214" t="s">
        <v>748</v>
      </c>
    </row>
    <row r="590" s="2" customFormat="1">
      <c r="A590" s="42"/>
      <c r="B590" s="43"/>
      <c r="C590" s="44"/>
      <c r="D590" s="216" t="s">
        <v>141</v>
      </c>
      <c r="E590" s="44"/>
      <c r="F590" s="217" t="s">
        <v>749</v>
      </c>
      <c r="G590" s="44"/>
      <c r="H590" s="44"/>
      <c r="I590" s="218"/>
      <c r="J590" s="44"/>
      <c r="K590" s="44"/>
      <c r="L590" s="48"/>
      <c r="M590" s="219"/>
      <c r="N590" s="220"/>
      <c r="O590" s="88"/>
      <c r="P590" s="88"/>
      <c r="Q590" s="88"/>
      <c r="R590" s="88"/>
      <c r="S590" s="88"/>
      <c r="T590" s="89"/>
      <c r="U590" s="42"/>
      <c r="V590" s="42"/>
      <c r="W590" s="42"/>
      <c r="X590" s="42"/>
      <c r="Y590" s="42"/>
      <c r="Z590" s="42"/>
      <c r="AA590" s="42"/>
      <c r="AB590" s="42"/>
      <c r="AC590" s="42"/>
      <c r="AD590" s="42"/>
      <c r="AE590" s="42"/>
      <c r="AT590" s="20" t="s">
        <v>141</v>
      </c>
      <c r="AU590" s="20" t="s">
        <v>81</v>
      </c>
    </row>
    <row r="591" s="2" customFormat="1">
      <c r="A591" s="42"/>
      <c r="B591" s="43"/>
      <c r="C591" s="44"/>
      <c r="D591" s="221" t="s">
        <v>143</v>
      </c>
      <c r="E591" s="44"/>
      <c r="F591" s="222" t="s">
        <v>750</v>
      </c>
      <c r="G591" s="44"/>
      <c r="H591" s="44"/>
      <c r="I591" s="218"/>
      <c r="J591" s="44"/>
      <c r="K591" s="44"/>
      <c r="L591" s="48"/>
      <c r="M591" s="219"/>
      <c r="N591" s="220"/>
      <c r="O591" s="88"/>
      <c r="P591" s="88"/>
      <c r="Q591" s="88"/>
      <c r="R591" s="88"/>
      <c r="S591" s="88"/>
      <c r="T591" s="89"/>
      <c r="U591" s="42"/>
      <c r="V591" s="42"/>
      <c r="W591" s="42"/>
      <c r="X591" s="42"/>
      <c r="Y591" s="42"/>
      <c r="Z591" s="42"/>
      <c r="AA591" s="42"/>
      <c r="AB591" s="42"/>
      <c r="AC591" s="42"/>
      <c r="AD591" s="42"/>
      <c r="AE591" s="42"/>
      <c r="AT591" s="20" t="s">
        <v>143</v>
      </c>
      <c r="AU591" s="20" t="s">
        <v>81</v>
      </c>
    </row>
    <row r="592" s="12" customFormat="1" ht="22.8" customHeight="1">
      <c r="A592" s="12"/>
      <c r="B592" s="187"/>
      <c r="C592" s="188"/>
      <c r="D592" s="189" t="s">
        <v>73</v>
      </c>
      <c r="E592" s="201" t="s">
        <v>751</v>
      </c>
      <c r="F592" s="201" t="s">
        <v>752</v>
      </c>
      <c r="G592" s="188"/>
      <c r="H592" s="188"/>
      <c r="I592" s="191"/>
      <c r="J592" s="202">
        <f>BK592</f>
        <v>0</v>
      </c>
      <c r="K592" s="188"/>
      <c r="L592" s="193"/>
      <c r="M592" s="194"/>
      <c r="N592" s="195"/>
      <c r="O592" s="195"/>
      <c r="P592" s="196">
        <f>SUM(P593:P640)</f>
        <v>0</v>
      </c>
      <c r="Q592" s="195"/>
      <c r="R592" s="196">
        <f>SUM(R593:R640)</f>
        <v>0.046230000000000007</v>
      </c>
      <c r="S592" s="195"/>
      <c r="T592" s="197">
        <f>SUM(T593:T640)</f>
        <v>0.0010399999999999999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198" t="s">
        <v>81</v>
      </c>
      <c r="AT592" s="199" t="s">
        <v>73</v>
      </c>
      <c r="AU592" s="199" t="s">
        <v>79</v>
      </c>
      <c r="AY592" s="198" t="s">
        <v>131</v>
      </c>
      <c r="BK592" s="200">
        <f>SUM(BK593:BK640)</f>
        <v>0</v>
      </c>
    </row>
    <row r="593" s="2" customFormat="1" ht="16.5" customHeight="1">
      <c r="A593" s="42"/>
      <c r="B593" s="43"/>
      <c r="C593" s="203" t="s">
        <v>753</v>
      </c>
      <c r="D593" s="203" t="s">
        <v>134</v>
      </c>
      <c r="E593" s="204" t="s">
        <v>754</v>
      </c>
      <c r="F593" s="205" t="s">
        <v>755</v>
      </c>
      <c r="G593" s="206" t="s">
        <v>137</v>
      </c>
      <c r="H593" s="207">
        <v>2</v>
      </c>
      <c r="I593" s="208"/>
      <c r="J593" s="209">
        <f>ROUND(I593*H593,2)</f>
        <v>0</v>
      </c>
      <c r="K593" s="205" t="s">
        <v>21</v>
      </c>
      <c r="L593" s="48"/>
      <c r="M593" s="210" t="s">
        <v>21</v>
      </c>
      <c r="N593" s="211" t="s">
        <v>45</v>
      </c>
      <c r="O593" s="88"/>
      <c r="P593" s="212">
        <f>O593*H593</f>
        <v>0</v>
      </c>
      <c r="Q593" s="212">
        <v>5.0000000000000002E-05</v>
      </c>
      <c r="R593" s="212">
        <f>Q593*H593</f>
        <v>0.00010000000000000001</v>
      </c>
      <c r="S593" s="212">
        <v>0.00051999999999999995</v>
      </c>
      <c r="T593" s="213">
        <f>S593*H593</f>
        <v>0.0010399999999999999</v>
      </c>
      <c r="U593" s="42"/>
      <c r="V593" s="42"/>
      <c r="W593" s="42"/>
      <c r="X593" s="42"/>
      <c r="Y593" s="42"/>
      <c r="Z593" s="42"/>
      <c r="AA593" s="42"/>
      <c r="AB593" s="42"/>
      <c r="AC593" s="42"/>
      <c r="AD593" s="42"/>
      <c r="AE593" s="42"/>
      <c r="AR593" s="214" t="s">
        <v>273</v>
      </c>
      <c r="AT593" s="214" t="s">
        <v>134</v>
      </c>
      <c r="AU593" s="214" t="s">
        <v>81</v>
      </c>
      <c r="AY593" s="20" t="s">
        <v>131</v>
      </c>
      <c r="BE593" s="215">
        <f>IF(N593="základní",J593,0)</f>
        <v>0</v>
      </c>
      <c r="BF593" s="215">
        <f>IF(N593="snížená",J593,0)</f>
        <v>0</v>
      </c>
      <c r="BG593" s="215">
        <f>IF(N593="zákl. přenesená",J593,0)</f>
        <v>0</v>
      </c>
      <c r="BH593" s="215">
        <f>IF(N593="sníž. přenesená",J593,0)</f>
        <v>0</v>
      </c>
      <c r="BI593" s="215">
        <f>IF(N593="nulová",J593,0)</f>
        <v>0</v>
      </c>
      <c r="BJ593" s="20" t="s">
        <v>79</v>
      </c>
      <c r="BK593" s="215">
        <f>ROUND(I593*H593,2)</f>
        <v>0</v>
      </c>
      <c r="BL593" s="20" t="s">
        <v>273</v>
      </c>
      <c r="BM593" s="214" t="s">
        <v>756</v>
      </c>
    </row>
    <row r="594" s="2" customFormat="1">
      <c r="A594" s="42"/>
      <c r="B594" s="43"/>
      <c r="C594" s="44"/>
      <c r="D594" s="216" t="s">
        <v>141</v>
      </c>
      <c r="E594" s="44"/>
      <c r="F594" s="217" t="s">
        <v>755</v>
      </c>
      <c r="G594" s="44"/>
      <c r="H594" s="44"/>
      <c r="I594" s="218"/>
      <c r="J594" s="44"/>
      <c r="K594" s="44"/>
      <c r="L594" s="48"/>
      <c r="M594" s="219"/>
      <c r="N594" s="220"/>
      <c r="O594" s="88"/>
      <c r="P594" s="88"/>
      <c r="Q594" s="88"/>
      <c r="R594" s="88"/>
      <c r="S594" s="88"/>
      <c r="T594" s="89"/>
      <c r="U594" s="42"/>
      <c r="V594" s="42"/>
      <c r="W594" s="42"/>
      <c r="X594" s="42"/>
      <c r="Y594" s="42"/>
      <c r="Z594" s="42"/>
      <c r="AA594" s="42"/>
      <c r="AB594" s="42"/>
      <c r="AC594" s="42"/>
      <c r="AD594" s="42"/>
      <c r="AE594" s="42"/>
      <c r="AT594" s="20" t="s">
        <v>141</v>
      </c>
      <c r="AU594" s="20" t="s">
        <v>81</v>
      </c>
    </row>
    <row r="595" s="2" customFormat="1" ht="24.15" customHeight="1">
      <c r="A595" s="42"/>
      <c r="B595" s="43"/>
      <c r="C595" s="203" t="s">
        <v>757</v>
      </c>
      <c r="D595" s="203" t="s">
        <v>134</v>
      </c>
      <c r="E595" s="204" t="s">
        <v>758</v>
      </c>
      <c r="F595" s="205" t="s">
        <v>759</v>
      </c>
      <c r="G595" s="206" t="s">
        <v>196</v>
      </c>
      <c r="H595" s="207">
        <v>7</v>
      </c>
      <c r="I595" s="208"/>
      <c r="J595" s="209">
        <f>ROUND(I595*H595,2)</f>
        <v>0</v>
      </c>
      <c r="K595" s="205" t="s">
        <v>138</v>
      </c>
      <c r="L595" s="48"/>
      <c r="M595" s="210" t="s">
        <v>21</v>
      </c>
      <c r="N595" s="211" t="s">
        <v>45</v>
      </c>
      <c r="O595" s="88"/>
      <c r="P595" s="212">
        <f>O595*H595</f>
        <v>0</v>
      </c>
      <c r="Q595" s="212">
        <v>0.00064000000000000005</v>
      </c>
      <c r="R595" s="212">
        <f>Q595*H595</f>
        <v>0.0044800000000000005</v>
      </c>
      <c r="S595" s="212">
        <v>0</v>
      </c>
      <c r="T595" s="213">
        <f>S595*H595</f>
        <v>0</v>
      </c>
      <c r="U595" s="42"/>
      <c r="V595" s="42"/>
      <c r="W595" s="42"/>
      <c r="X595" s="42"/>
      <c r="Y595" s="42"/>
      <c r="Z595" s="42"/>
      <c r="AA595" s="42"/>
      <c r="AB595" s="42"/>
      <c r="AC595" s="42"/>
      <c r="AD595" s="42"/>
      <c r="AE595" s="42"/>
      <c r="AR595" s="214" t="s">
        <v>273</v>
      </c>
      <c r="AT595" s="214" t="s">
        <v>134</v>
      </c>
      <c r="AU595" s="214" t="s">
        <v>81</v>
      </c>
      <c r="AY595" s="20" t="s">
        <v>131</v>
      </c>
      <c r="BE595" s="215">
        <f>IF(N595="základní",J595,0)</f>
        <v>0</v>
      </c>
      <c r="BF595" s="215">
        <f>IF(N595="snížená",J595,0)</f>
        <v>0</v>
      </c>
      <c r="BG595" s="215">
        <f>IF(N595="zákl. přenesená",J595,0)</f>
        <v>0</v>
      </c>
      <c r="BH595" s="215">
        <f>IF(N595="sníž. přenesená",J595,0)</f>
        <v>0</v>
      </c>
      <c r="BI595" s="215">
        <f>IF(N595="nulová",J595,0)</f>
        <v>0</v>
      </c>
      <c r="BJ595" s="20" t="s">
        <v>79</v>
      </c>
      <c r="BK595" s="215">
        <f>ROUND(I595*H595,2)</f>
        <v>0</v>
      </c>
      <c r="BL595" s="20" t="s">
        <v>273</v>
      </c>
      <c r="BM595" s="214" t="s">
        <v>760</v>
      </c>
    </row>
    <row r="596" s="2" customFormat="1">
      <c r="A596" s="42"/>
      <c r="B596" s="43"/>
      <c r="C596" s="44"/>
      <c r="D596" s="216" t="s">
        <v>141</v>
      </c>
      <c r="E596" s="44"/>
      <c r="F596" s="217" t="s">
        <v>761</v>
      </c>
      <c r="G596" s="44"/>
      <c r="H596" s="44"/>
      <c r="I596" s="218"/>
      <c r="J596" s="44"/>
      <c r="K596" s="44"/>
      <c r="L596" s="48"/>
      <c r="M596" s="219"/>
      <c r="N596" s="220"/>
      <c r="O596" s="88"/>
      <c r="P596" s="88"/>
      <c r="Q596" s="88"/>
      <c r="R596" s="88"/>
      <c r="S596" s="88"/>
      <c r="T596" s="89"/>
      <c r="U596" s="42"/>
      <c r="V596" s="42"/>
      <c r="W596" s="42"/>
      <c r="X596" s="42"/>
      <c r="Y596" s="42"/>
      <c r="Z596" s="42"/>
      <c r="AA596" s="42"/>
      <c r="AB596" s="42"/>
      <c r="AC596" s="42"/>
      <c r="AD596" s="42"/>
      <c r="AE596" s="42"/>
      <c r="AT596" s="20" t="s">
        <v>141</v>
      </c>
      <c r="AU596" s="20" t="s">
        <v>81</v>
      </c>
    </row>
    <row r="597" s="2" customFormat="1">
      <c r="A597" s="42"/>
      <c r="B597" s="43"/>
      <c r="C597" s="44"/>
      <c r="D597" s="221" t="s">
        <v>143</v>
      </c>
      <c r="E597" s="44"/>
      <c r="F597" s="222" t="s">
        <v>762</v>
      </c>
      <c r="G597" s="44"/>
      <c r="H597" s="44"/>
      <c r="I597" s="218"/>
      <c r="J597" s="44"/>
      <c r="K597" s="44"/>
      <c r="L597" s="48"/>
      <c r="M597" s="219"/>
      <c r="N597" s="220"/>
      <c r="O597" s="88"/>
      <c r="P597" s="88"/>
      <c r="Q597" s="88"/>
      <c r="R597" s="88"/>
      <c r="S597" s="88"/>
      <c r="T597" s="89"/>
      <c r="U597" s="42"/>
      <c r="V597" s="42"/>
      <c r="W597" s="42"/>
      <c r="X597" s="42"/>
      <c r="Y597" s="42"/>
      <c r="Z597" s="42"/>
      <c r="AA597" s="42"/>
      <c r="AB597" s="42"/>
      <c r="AC597" s="42"/>
      <c r="AD597" s="42"/>
      <c r="AE597" s="42"/>
      <c r="AT597" s="20" t="s">
        <v>143</v>
      </c>
      <c r="AU597" s="20" t="s">
        <v>81</v>
      </c>
    </row>
    <row r="598" s="2" customFormat="1" ht="24.15" customHeight="1">
      <c r="A598" s="42"/>
      <c r="B598" s="43"/>
      <c r="C598" s="203" t="s">
        <v>763</v>
      </c>
      <c r="D598" s="203" t="s">
        <v>134</v>
      </c>
      <c r="E598" s="204" t="s">
        <v>764</v>
      </c>
      <c r="F598" s="205" t="s">
        <v>765</v>
      </c>
      <c r="G598" s="206" t="s">
        <v>196</v>
      </c>
      <c r="H598" s="207">
        <v>34</v>
      </c>
      <c r="I598" s="208"/>
      <c r="J598" s="209">
        <f>ROUND(I598*H598,2)</f>
        <v>0</v>
      </c>
      <c r="K598" s="205" t="s">
        <v>138</v>
      </c>
      <c r="L598" s="48"/>
      <c r="M598" s="210" t="s">
        <v>21</v>
      </c>
      <c r="N598" s="211" t="s">
        <v>45</v>
      </c>
      <c r="O598" s="88"/>
      <c r="P598" s="212">
        <f>O598*H598</f>
        <v>0</v>
      </c>
      <c r="Q598" s="212">
        <v>0.00097999999999999997</v>
      </c>
      <c r="R598" s="212">
        <f>Q598*H598</f>
        <v>0.033320000000000002</v>
      </c>
      <c r="S598" s="212">
        <v>0</v>
      </c>
      <c r="T598" s="213">
        <f>S598*H598</f>
        <v>0</v>
      </c>
      <c r="U598" s="42"/>
      <c r="V598" s="42"/>
      <c r="W598" s="42"/>
      <c r="X598" s="42"/>
      <c r="Y598" s="42"/>
      <c r="Z598" s="42"/>
      <c r="AA598" s="42"/>
      <c r="AB598" s="42"/>
      <c r="AC598" s="42"/>
      <c r="AD598" s="42"/>
      <c r="AE598" s="42"/>
      <c r="AR598" s="214" t="s">
        <v>273</v>
      </c>
      <c r="AT598" s="214" t="s">
        <v>134</v>
      </c>
      <c r="AU598" s="214" t="s">
        <v>81</v>
      </c>
      <c r="AY598" s="20" t="s">
        <v>131</v>
      </c>
      <c r="BE598" s="215">
        <f>IF(N598="základní",J598,0)</f>
        <v>0</v>
      </c>
      <c r="BF598" s="215">
        <f>IF(N598="snížená",J598,0)</f>
        <v>0</v>
      </c>
      <c r="BG598" s="215">
        <f>IF(N598="zákl. přenesená",J598,0)</f>
        <v>0</v>
      </c>
      <c r="BH598" s="215">
        <f>IF(N598="sníž. přenesená",J598,0)</f>
        <v>0</v>
      </c>
      <c r="BI598" s="215">
        <f>IF(N598="nulová",J598,0)</f>
        <v>0</v>
      </c>
      <c r="BJ598" s="20" t="s">
        <v>79</v>
      </c>
      <c r="BK598" s="215">
        <f>ROUND(I598*H598,2)</f>
        <v>0</v>
      </c>
      <c r="BL598" s="20" t="s">
        <v>273</v>
      </c>
      <c r="BM598" s="214" t="s">
        <v>766</v>
      </c>
    </row>
    <row r="599" s="2" customFormat="1">
      <c r="A599" s="42"/>
      <c r="B599" s="43"/>
      <c r="C599" s="44"/>
      <c r="D599" s="216" t="s">
        <v>141</v>
      </c>
      <c r="E599" s="44"/>
      <c r="F599" s="217" t="s">
        <v>767</v>
      </c>
      <c r="G599" s="44"/>
      <c r="H599" s="44"/>
      <c r="I599" s="218"/>
      <c r="J599" s="44"/>
      <c r="K599" s="44"/>
      <c r="L599" s="48"/>
      <c r="M599" s="219"/>
      <c r="N599" s="220"/>
      <c r="O599" s="88"/>
      <c r="P599" s="88"/>
      <c r="Q599" s="88"/>
      <c r="R599" s="88"/>
      <c r="S599" s="88"/>
      <c r="T599" s="89"/>
      <c r="U599" s="42"/>
      <c r="V599" s="42"/>
      <c r="W599" s="42"/>
      <c r="X599" s="42"/>
      <c r="Y599" s="42"/>
      <c r="Z599" s="42"/>
      <c r="AA599" s="42"/>
      <c r="AB599" s="42"/>
      <c r="AC599" s="42"/>
      <c r="AD599" s="42"/>
      <c r="AE599" s="42"/>
      <c r="AT599" s="20" t="s">
        <v>141</v>
      </c>
      <c r="AU599" s="20" t="s">
        <v>81</v>
      </c>
    </row>
    <row r="600" s="2" customFormat="1">
      <c r="A600" s="42"/>
      <c r="B600" s="43"/>
      <c r="C600" s="44"/>
      <c r="D600" s="221" t="s">
        <v>143</v>
      </c>
      <c r="E600" s="44"/>
      <c r="F600" s="222" t="s">
        <v>768</v>
      </c>
      <c r="G600" s="44"/>
      <c r="H600" s="44"/>
      <c r="I600" s="218"/>
      <c r="J600" s="44"/>
      <c r="K600" s="44"/>
      <c r="L600" s="48"/>
      <c r="M600" s="219"/>
      <c r="N600" s="220"/>
      <c r="O600" s="88"/>
      <c r="P600" s="88"/>
      <c r="Q600" s="88"/>
      <c r="R600" s="88"/>
      <c r="S600" s="88"/>
      <c r="T600" s="89"/>
      <c r="U600" s="42"/>
      <c r="V600" s="42"/>
      <c r="W600" s="42"/>
      <c r="X600" s="42"/>
      <c r="Y600" s="42"/>
      <c r="Z600" s="42"/>
      <c r="AA600" s="42"/>
      <c r="AB600" s="42"/>
      <c r="AC600" s="42"/>
      <c r="AD600" s="42"/>
      <c r="AE600" s="42"/>
      <c r="AT600" s="20" t="s">
        <v>143</v>
      </c>
      <c r="AU600" s="20" t="s">
        <v>81</v>
      </c>
    </row>
    <row r="601" s="2" customFormat="1" ht="24.15" customHeight="1">
      <c r="A601" s="42"/>
      <c r="B601" s="43"/>
      <c r="C601" s="203" t="s">
        <v>769</v>
      </c>
      <c r="D601" s="203" t="s">
        <v>134</v>
      </c>
      <c r="E601" s="204" t="s">
        <v>770</v>
      </c>
      <c r="F601" s="205" t="s">
        <v>771</v>
      </c>
      <c r="G601" s="206" t="s">
        <v>772</v>
      </c>
      <c r="H601" s="207">
        <v>1</v>
      </c>
      <c r="I601" s="208"/>
      <c r="J601" s="209">
        <f>ROUND(I601*H601,2)</f>
        <v>0</v>
      </c>
      <c r="K601" s="205" t="s">
        <v>138</v>
      </c>
      <c r="L601" s="48"/>
      <c r="M601" s="210" t="s">
        <v>21</v>
      </c>
      <c r="N601" s="211" t="s">
        <v>45</v>
      </c>
      <c r="O601" s="88"/>
      <c r="P601" s="212">
        <f>O601*H601</f>
        <v>0</v>
      </c>
      <c r="Q601" s="212">
        <v>0</v>
      </c>
      <c r="R601" s="212">
        <f>Q601*H601</f>
        <v>0</v>
      </c>
      <c r="S601" s="212">
        <v>0</v>
      </c>
      <c r="T601" s="213">
        <f>S601*H601</f>
        <v>0</v>
      </c>
      <c r="U601" s="42"/>
      <c r="V601" s="42"/>
      <c r="W601" s="42"/>
      <c r="X601" s="42"/>
      <c r="Y601" s="42"/>
      <c r="Z601" s="42"/>
      <c r="AA601" s="42"/>
      <c r="AB601" s="42"/>
      <c r="AC601" s="42"/>
      <c r="AD601" s="42"/>
      <c r="AE601" s="42"/>
      <c r="AR601" s="214" t="s">
        <v>273</v>
      </c>
      <c r="AT601" s="214" t="s">
        <v>134</v>
      </c>
      <c r="AU601" s="214" t="s">
        <v>81</v>
      </c>
      <c r="AY601" s="20" t="s">
        <v>131</v>
      </c>
      <c r="BE601" s="215">
        <f>IF(N601="základní",J601,0)</f>
        <v>0</v>
      </c>
      <c r="BF601" s="215">
        <f>IF(N601="snížená",J601,0)</f>
        <v>0</v>
      </c>
      <c r="BG601" s="215">
        <f>IF(N601="zákl. přenesená",J601,0)</f>
        <v>0</v>
      </c>
      <c r="BH601" s="215">
        <f>IF(N601="sníž. přenesená",J601,0)</f>
        <v>0</v>
      </c>
      <c r="BI601" s="215">
        <f>IF(N601="nulová",J601,0)</f>
        <v>0</v>
      </c>
      <c r="BJ601" s="20" t="s">
        <v>79</v>
      </c>
      <c r="BK601" s="215">
        <f>ROUND(I601*H601,2)</f>
        <v>0</v>
      </c>
      <c r="BL601" s="20" t="s">
        <v>273</v>
      </c>
      <c r="BM601" s="214" t="s">
        <v>773</v>
      </c>
    </row>
    <row r="602" s="2" customFormat="1">
      <c r="A602" s="42"/>
      <c r="B602" s="43"/>
      <c r="C602" s="44"/>
      <c r="D602" s="216" t="s">
        <v>141</v>
      </c>
      <c r="E602" s="44"/>
      <c r="F602" s="217" t="s">
        <v>774</v>
      </c>
      <c r="G602" s="44"/>
      <c r="H602" s="44"/>
      <c r="I602" s="218"/>
      <c r="J602" s="44"/>
      <c r="K602" s="44"/>
      <c r="L602" s="48"/>
      <c r="M602" s="219"/>
      <c r="N602" s="220"/>
      <c r="O602" s="88"/>
      <c r="P602" s="88"/>
      <c r="Q602" s="88"/>
      <c r="R602" s="88"/>
      <c r="S602" s="88"/>
      <c r="T602" s="89"/>
      <c r="U602" s="42"/>
      <c r="V602" s="42"/>
      <c r="W602" s="42"/>
      <c r="X602" s="42"/>
      <c r="Y602" s="42"/>
      <c r="Z602" s="42"/>
      <c r="AA602" s="42"/>
      <c r="AB602" s="42"/>
      <c r="AC602" s="42"/>
      <c r="AD602" s="42"/>
      <c r="AE602" s="42"/>
      <c r="AT602" s="20" t="s">
        <v>141</v>
      </c>
      <c r="AU602" s="20" t="s">
        <v>81</v>
      </c>
    </row>
    <row r="603" s="2" customFormat="1">
      <c r="A603" s="42"/>
      <c r="B603" s="43"/>
      <c r="C603" s="44"/>
      <c r="D603" s="221" t="s">
        <v>143</v>
      </c>
      <c r="E603" s="44"/>
      <c r="F603" s="222" t="s">
        <v>775</v>
      </c>
      <c r="G603" s="44"/>
      <c r="H603" s="44"/>
      <c r="I603" s="218"/>
      <c r="J603" s="44"/>
      <c r="K603" s="44"/>
      <c r="L603" s="48"/>
      <c r="M603" s="219"/>
      <c r="N603" s="220"/>
      <c r="O603" s="88"/>
      <c r="P603" s="88"/>
      <c r="Q603" s="88"/>
      <c r="R603" s="88"/>
      <c r="S603" s="88"/>
      <c r="T603" s="89"/>
      <c r="U603" s="42"/>
      <c r="V603" s="42"/>
      <c r="W603" s="42"/>
      <c r="X603" s="42"/>
      <c r="Y603" s="42"/>
      <c r="Z603" s="42"/>
      <c r="AA603" s="42"/>
      <c r="AB603" s="42"/>
      <c r="AC603" s="42"/>
      <c r="AD603" s="42"/>
      <c r="AE603" s="42"/>
      <c r="AT603" s="20" t="s">
        <v>143</v>
      </c>
      <c r="AU603" s="20" t="s">
        <v>81</v>
      </c>
    </row>
    <row r="604" s="2" customFormat="1" ht="37.8" customHeight="1">
      <c r="A604" s="42"/>
      <c r="B604" s="43"/>
      <c r="C604" s="203" t="s">
        <v>776</v>
      </c>
      <c r="D604" s="203" t="s">
        <v>134</v>
      </c>
      <c r="E604" s="204" t="s">
        <v>777</v>
      </c>
      <c r="F604" s="205" t="s">
        <v>778</v>
      </c>
      <c r="G604" s="206" t="s">
        <v>196</v>
      </c>
      <c r="H604" s="207">
        <v>3.5</v>
      </c>
      <c r="I604" s="208"/>
      <c r="J604" s="209">
        <f>ROUND(I604*H604,2)</f>
        <v>0</v>
      </c>
      <c r="K604" s="205" t="s">
        <v>138</v>
      </c>
      <c r="L604" s="48"/>
      <c r="M604" s="210" t="s">
        <v>21</v>
      </c>
      <c r="N604" s="211" t="s">
        <v>45</v>
      </c>
      <c r="O604" s="88"/>
      <c r="P604" s="212">
        <f>O604*H604</f>
        <v>0</v>
      </c>
      <c r="Q604" s="212">
        <v>4.0000000000000003E-05</v>
      </c>
      <c r="R604" s="212">
        <f>Q604*H604</f>
        <v>0.00014000000000000002</v>
      </c>
      <c r="S604" s="212">
        <v>0</v>
      </c>
      <c r="T604" s="213">
        <f>S604*H604</f>
        <v>0</v>
      </c>
      <c r="U604" s="42"/>
      <c r="V604" s="42"/>
      <c r="W604" s="42"/>
      <c r="X604" s="42"/>
      <c r="Y604" s="42"/>
      <c r="Z604" s="42"/>
      <c r="AA604" s="42"/>
      <c r="AB604" s="42"/>
      <c r="AC604" s="42"/>
      <c r="AD604" s="42"/>
      <c r="AE604" s="42"/>
      <c r="AR604" s="214" t="s">
        <v>273</v>
      </c>
      <c r="AT604" s="214" t="s">
        <v>134</v>
      </c>
      <c r="AU604" s="214" t="s">
        <v>81</v>
      </c>
      <c r="AY604" s="20" t="s">
        <v>131</v>
      </c>
      <c r="BE604" s="215">
        <f>IF(N604="základní",J604,0)</f>
        <v>0</v>
      </c>
      <c r="BF604" s="215">
        <f>IF(N604="snížená",J604,0)</f>
        <v>0</v>
      </c>
      <c r="BG604" s="215">
        <f>IF(N604="zákl. přenesená",J604,0)</f>
        <v>0</v>
      </c>
      <c r="BH604" s="215">
        <f>IF(N604="sníž. přenesená",J604,0)</f>
        <v>0</v>
      </c>
      <c r="BI604" s="215">
        <f>IF(N604="nulová",J604,0)</f>
        <v>0</v>
      </c>
      <c r="BJ604" s="20" t="s">
        <v>79</v>
      </c>
      <c r="BK604" s="215">
        <f>ROUND(I604*H604,2)</f>
        <v>0</v>
      </c>
      <c r="BL604" s="20" t="s">
        <v>273</v>
      </c>
      <c r="BM604" s="214" t="s">
        <v>779</v>
      </c>
    </row>
    <row r="605" s="2" customFormat="1">
      <c r="A605" s="42"/>
      <c r="B605" s="43"/>
      <c r="C605" s="44"/>
      <c r="D605" s="216" t="s">
        <v>141</v>
      </c>
      <c r="E605" s="44"/>
      <c r="F605" s="217" t="s">
        <v>780</v>
      </c>
      <c r="G605" s="44"/>
      <c r="H605" s="44"/>
      <c r="I605" s="218"/>
      <c r="J605" s="44"/>
      <c r="K605" s="44"/>
      <c r="L605" s="48"/>
      <c r="M605" s="219"/>
      <c r="N605" s="220"/>
      <c r="O605" s="88"/>
      <c r="P605" s="88"/>
      <c r="Q605" s="88"/>
      <c r="R605" s="88"/>
      <c r="S605" s="88"/>
      <c r="T605" s="89"/>
      <c r="U605" s="42"/>
      <c r="V605" s="42"/>
      <c r="W605" s="42"/>
      <c r="X605" s="42"/>
      <c r="Y605" s="42"/>
      <c r="Z605" s="42"/>
      <c r="AA605" s="42"/>
      <c r="AB605" s="42"/>
      <c r="AC605" s="42"/>
      <c r="AD605" s="42"/>
      <c r="AE605" s="42"/>
      <c r="AT605" s="20" t="s">
        <v>141</v>
      </c>
      <c r="AU605" s="20" t="s">
        <v>81</v>
      </c>
    </row>
    <row r="606" s="2" customFormat="1">
      <c r="A606" s="42"/>
      <c r="B606" s="43"/>
      <c r="C606" s="44"/>
      <c r="D606" s="221" t="s">
        <v>143</v>
      </c>
      <c r="E606" s="44"/>
      <c r="F606" s="222" t="s">
        <v>781</v>
      </c>
      <c r="G606" s="44"/>
      <c r="H606" s="44"/>
      <c r="I606" s="218"/>
      <c r="J606" s="44"/>
      <c r="K606" s="44"/>
      <c r="L606" s="48"/>
      <c r="M606" s="219"/>
      <c r="N606" s="220"/>
      <c r="O606" s="88"/>
      <c r="P606" s="88"/>
      <c r="Q606" s="88"/>
      <c r="R606" s="88"/>
      <c r="S606" s="88"/>
      <c r="T606" s="89"/>
      <c r="U606" s="42"/>
      <c r="V606" s="42"/>
      <c r="W606" s="42"/>
      <c r="X606" s="42"/>
      <c r="Y606" s="42"/>
      <c r="Z606" s="42"/>
      <c r="AA606" s="42"/>
      <c r="AB606" s="42"/>
      <c r="AC606" s="42"/>
      <c r="AD606" s="42"/>
      <c r="AE606" s="42"/>
      <c r="AT606" s="20" t="s">
        <v>143</v>
      </c>
      <c r="AU606" s="20" t="s">
        <v>81</v>
      </c>
    </row>
    <row r="607" s="13" customFormat="1">
      <c r="A607" s="13"/>
      <c r="B607" s="223"/>
      <c r="C607" s="224"/>
      <c r="D607" s="216" t="s">
        <v>145</v>
      </c>
      <c r="E607" s="225" t="s">
        <v>21</v>
      </c>
      <c r="F607" s="226" t="s">
        <v>782</v>
      </c>
      <c r="G607" s="224"/>
      <c r="H607" s="227">
        <v>3.5</v>
      </c>
      <c r="I607" s="228"/>
      <c r="J607" s="224"/>
      <c r="K607" s="224"/>
      <c r="L607" s="229"/>
      <c r="M607" s="230"/>
      <c r="N607" s="231"/>
      <c r="O607" s="231"/>
      <c r="P607" s="231"/>
      <c r="Q607" s="231"/>
      <c r="R607" s="231"/>
      <c r="S607" s="231"/>
      <c r="T607" s="23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3" t="s">
        <v>145</v>
      </c>
      <c r="AU607" s="233" t="s">
        <v>81</v>
      </c>
      <c r="AV607" s="13" t="s">
        <v>81</v>
      </c>
      <c r="AW607" s="13" t="s">
        <v>36</v>
      </c>
      <c r="AX607" s="13" t="s">
        <v>79</v>
      </c>
      <c r="AY607" s="233" t="s">
        <v>131</v>
      </c>
    </row>
    <row r="608" s="2" customFormat="1" ht="37.8" customHeight="1">
      <c r="A608" s="42"/>
      <c r="B608" s="43"/>
      <c r="C608" s="203" t="s">
        <v>783</v>
      </c>
      <c r="D608" s="203" t="s">
        <v>134</v>
      </c>
      <c r="E608" s="204" t="s">
        <v>784</v>
      </c>
      <c r="F608" s="205" t="s">
        <v>785</v>
      </c>
      <c r="G608" s="206" t="s">
        <v>196</v>
      </c>
      <c r="H608" s="207">
        <v>17</v>
      </c>
      <c r="I608" s="208"/>
      <c r="J608" s="209">
        <f>ROUND(I608*H608,2)</f>
        <v>0</v>
      </c>
      <c r="K608" s="205" t="s">
        <v>138</v>
      </c>
      <c r="L608" s="48"/>
      <c r="M608" s="210" t="s">
        <v>21</v>
      </c>
      <c r="N608" s="211" t="s">
        <v>45</v>
      </c>
      <c r="O608" s="88"/>
      <c r="P608" s="212">
        <f>O608*H608</f>
        <v>0</v>
      </c>
      <c r="Q608" s="212">
        <v>4.0000000000000003E-05</v>
      </c>
      <c r="R608" s="212">
        <f>Q608*H608</f>
        <v>0.00068000000000000005</v>
      </c>
      <c r="S608" s="212">
        <v>0</v>
      </c>
      <c r="T608" s="213">
        <f>S608*H608</f>
        <v>0</v>
      </c>
      <c r="U608" s="42"/>
      <c r="V608" s="42"/>
      <c r="W608" s="42"/>
      <c r="X608" s="42"/>
      <c r="Y608" s="42"/>
      <c r="Z608" s="42"/>
      <c r="AA608" s="42"/>
      <c r="AB608" s="42"/>
      <c r="AC608" s="42"/>
      <c r="AD608" s="42"/>
      <c r="AE608" s="42"/>
      <c r="AR608" s="214" t="s">
        <v>273</v>
      </c>
      <c r="AT608" s="214" t="s">
        <v>134</v>
      </c>
      <c r="AU608" s="214" t="s">
        <v>81</v>
      </c>
      <c r="AY608" s="20" t="s">
        <v>131</v>
      </c>
      <c r="BE608" s="215">
        <f>IF(N608="základní",J608,0)</f>
        <v>0</v>
      </c>
      <c r="BF608" s="215">
        <f>IF(N608="snížená",J608,0)</f>
        <v>0</v>
      </c>
      <c r="BG608" s="215">
        <f>IF(N608="zákl. přenesená",J608,0)</f>
        <v>0</v>
      </c>
      <c r="BH608" s="215">
        <f>IF(N608="sníž. přenesená",J608,0)</f>
        <v>0</v>
      </c>
      <c r="BI608" s="215">
        <f>IF(N608="nulová",J608,0)</f>
        <v>0</v>
      </c>
      <c r="BJ608" s="20" t="s">
        <v>79</v>
      </c>
      <c r="BK608" s="215">
        <f>ROUND(I608*H608,2)</f>
        <v>0</v>
      </c>
      <c r="BL608" s="20" t="s">
        <v>273</v>
      </c>
      <c r="BM608" s="214" t="s">
        <v>786</v>
      </c>
    </row>
    <row r="609" s="2" customFormat="1">
      <c r="A609" s="42"/>
      <c r="B609" s="43"/>
      <c r="C609" s="44"/>
      <c r="D609" s="216" t="s">
        <v>141</v>
      </c>
      <c r="E609" s="44"/>
      <c r="F609" s="217" t="s">
        <v>787</v>
      </c>
      <c r="G609" s="44"/>
      <c r="H609" s="44"/>
      <c r="I609" s="218"/>
      <c r="J609" s="44"/>
      <c r="K609" s="44"/>
      <c r="L609" s="48"/>
      <c r="M609" s="219"/>
      <c r="N609" s="220"/>
      <c r="O609" s="88"/>
      <c r="P609" s="88"/>
      <c r="Q609" s="88"/>
      <c r="R609" s="88"/>
      <c r="S609" s="88"/>
      <c r="T609" s="89"/>
      <c r="U609" s="42"/>
      <c r="V609" s="42"/>
      <c r="W609" s="42"/>
      <c r="X609" s="42"/>
      <c r="Y609" s="42"/>
      <c r="Z609" s="42"/>
      <c r="AA609" s="42"/>
      <c r="AB609" s="42"/>
      <c r="AC609" s="42"/>
      <c r="AD609" s="42"/>
      <c r="AE609" s="42"/>
      <c r="AT609" s="20" t="s">
        <v>141</v>
      </c>
      <c r="AU609" s="20" t="s">
        <v>81</v>
      </c>
    </row>
    <row r="610" s="2" customFormat="1">
      <c r="A610" s="42"/>
      <c r="B610" s="43"/>
      <c r="C610" s="44"/>
      <c r="D610" s="221" t="s">
        <v>143</v>
      </c>
      <c r="E610" s="44"/>
      <c r="F610" s="222" t="s">
        <v>788</v>
      </c>
      <c r="G610" s="44"/>
      <c r="H610" s="44"/>
      <c r="I610" s="218"/>
      <c r="J610" s="44"/>
      <c r="K610" s="44"/>
      <c r="L610" s="48"/>
      <c r="M610" s="219"/>
      <c r="N610" s="220"/>
      <c r="O610" s="88"/>
      <c r="P610" s="88"/>
      <c r="Q610" s="88"/>
      <c r="R610" s="88"/>
      <c r="S610" s="88"/>
      <c r="T610" s="89"/>
      <c r="U610" s="42"/>
      <c r="V610" s="42"/>
      <c r="W610" s="42"/>
      <c r="X610" s="42"/>
      <c r="Y610" s="42"/>
      <c r="Z610" s="42"/>
      <c r="AA610" s="42"/>
      <c r="AB610" s="42"/>
      <c r="AC610" s="42"/>
      <c r="AD610" s="42"/>
      <c r="AE610" s="42"/>
      <c r="AT610" s="20" t="s">
        <v>143</v>
      </c>
      <c r="AU610" s="20" t="s">
        <v>81</v>
      </c>
    </row>
    <row r="611" s="13" customFormat="1">
      <c r="A611" s="13"/>
      <c r="B611" s="223"/>
      <c r="C611" s="224"/>
      <c r="D611" s="216" t="s">
        <v>145</v>
      </c>
      <c r="E611" s="225" t="s">
        <v>21</v>
      </c>
      <c r="F611" s="226" t="s">
        <v>789</v>
      </c>
      <c r="G611" s="224"/>
      <c r="H611" s="227">
        <v>17</v>
      </c>
      <c r="I611" s="228"/>
      <c r="J611" s="224"/>
      <c r="K611" s="224"/>
      <c r="L611" s="229"/>
      <c r="M611" s="230"/>
      <c r="N611" s="231"/>
      <c r="O611" s="231"/>
      <c r="P611" s="231"/>
      <c r="Q611" s="231"/>
      <c r="R611" s="231"/>
      <c r="S611" s="231"/>
      <c r="T611" s="23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3" t="s">
        <v>145</v>
      </c>
      <c r="AU611" s="233" t="s">
        <v>81</v>
      </c>
      <c r="AV611" s="13" t="s">
        <v>81</v>
      </c>
      <c r="AW611" s="13" t="s">
        <v>36</v>
      </c>
      <c r="AX611" s="13" t="s">
        <v>79</v>
      </c>
      <c r="AY611" s="233" t="s">
        <v>131</v>
      </c>
    </row>
    <row r="612" s="2" customFormat="1" ht="37.8" customHeight="1">
      <c r="A612" s="42"/>
      <c r="B612" s="43"/>
      <c r="C612" s="203" t="s">
        <v>790</v>
      </c>
      <c r="D612" s="203" t="s">
        <v>134</v>
      </c>
      <c r="E612" s="204" t="s">
        <v>791</v>
      </c>
      <c r="F612" s="205" t="s">
        <v>792</v>
      </c>
      <c r="G612" s="206" t="s">
        <v>196</v>
      </c>
      <c r="H612" s="207">
        <v>3.5</v>
      </c>
      <c r="I612" s="208"/>
      <c r="J612" s="209">
        <f>ROUND(I612*H612,2)</f>
        <v>0</v>
      </c>
      <c r="K612" s="205" t="s">
        <v>138</v>
      </c>
      <c r="L612" s="48"/>
      <c r="M612" s="210" t="s">
        <v>21</v>
      </c>
      <c r="N612" s="211" t="s">
        <v>45</v>
      </c>
      <c r="O612" s="88"/>
      <c r="P612" s="212">
        <f>O612*H612</f>
        <v>0</v>
      </c>
      <c r="Q612" s="212">
        <v>0.00020000000000000001</v>
      </c>
      <c r="R612" s="212">
        <f>Q612*H612</f>
        <v>0.00069999999999999999</v>
      </c>
      <c r="S612" s="212">
        <v>0</v>
      </c>
      <c r="T612" s="213">
        <f>S612*H612</f>
        <v>0</v>
      </c>
      <c r="U612" s="42"/>
      <c r="V612" s="42"/>
      <c r="W612" s="42"/>
      <c r="X612" s="42"/>
      <c r="Y612" s="42"/>
      <c r="Z612" s="42"/>
      <c r="AA612" s="42"/>
      <c r="AB612" s="42"/>
      <c r="AC612" s="42"/>
      <c r="AD612" s="42"/>
      <c r="AE612" s="42"/>
      <c r="AR612" s="214" t="s">
        <v>273</v>
      </c>
      <c r="AT612" s="214" t="s">
        <v>134</v>
      </c>
      <c r="AU612" s="214" t="s">
        <v>81</v>
      </c>
      <c r="AY612" s="20" t="s">
        <v>131</v>
      </c>
      <c r="BE612" s="215">
        <f>IF(N612="základní",J612,0)</f>
        <v>0</v>
      </c>
      <c r="BF612" s="215">
        <f>IF(N612="snížená",J612,0)</f>
        <v>0</v>
      </c>
      <c r="BG612" s="215">
        <f>IF(N612="zákl. přenesená",J612,0)</f>
        <v>0</v>
      </c>
      <c r="BH612" s="215">
        <f>IF(N612="sníž. přenesená",J612,0)</f>
        <v>0</v>
      </c>
      <c r="BI612" s="215">
        <f>IF(N612="nulová",J612,0)</f>
        <v>0</v>
      </c>
      <c r="BJ612" s="20" t="s">
        <v>79</v>
      </c>
      <c r="BK612" s="215">
        <f>ROUND(I612*H612,2)</f>
        <v>0</v>
      </c>
      <c r="BL612" s="20" t="s">
        <v>273</v>
      </c>
      <c r="BM612" s="214" t="s">
        <v>793</v>
      </c>
    </row>
    <row r="613" s="2" customFormat="1">
      <c r="A613" s="42"/>
      <c r="B613" s="43"/>
      <c r="C613" s="44"/>
      <c r="D613" s="216" t="s">
        <v>141</v>
      </c>
      <c r="E613" s="44"/>
      <c r="F613" s="217" t="s">
        <v>794</v>
      </c>
      <c r="G613" s="44"/>
      <c r="H613" s="44"/>
      <c r="I613" s="218"/>
      <c r="J613" s="44"/>
      <c r="K613" s="44"/>
      <c r="L613" s="48"/>
      <c r="M613" s="219"/>
      <c r="N613" s="220"/>
      <c r="O613" s="88"/>
      <c r="P613" s="88"/>
      <c r="Q613" s="88"/>
      <c r="R613" s="88"/>
      <c r="S613" s="88"/>
      <c r="T613" s="89"/>
      <c r="U613" s="42"/>
      <c r="V613" s="42"/>
      <c r="W613" s="42"/>
      <c r="X613" s="42"/>
      <c r="Y613" s="42"/>
      <c r="Z613" s="42"/>
      <c r="AA613" s="42"/>
      <c r="AB613" s="42"/>
      <c r="AC613" s="42"/>
      <c r="AD613" s="42"/>
      <c r="AE613" s="42"/>
      <c r="AT613" s="20" t="s">
        <v>141</v>
      </c>
      <c r="AU613" s="20" t="s">
        <v>81</v>
      </c>
    </row>
    <row r="614" s="2" customFormat="1">
      <c r="A614" s="42"/>
      <c r="B614" s="43"/>
      <c r="C614" s="44"/>
      <c r="D614" s="221" t="s">
        <v>143</v>
      </c>
      <c r="E614" s="44"/>
      <c r="F614" s="222" t="s">
        <v>795</v>
      </c>
      <c r="G614" s="44"/>
      <c r="H614" s="44"/>
      <c r="I614" s="218"/>
      <c r="J614" s="44"/>
      <c r="K614" s="44"/>
      <c r="L614" s="48"/>
      <c r="M614" s="219"/>
      <c r="N614" s="220"/>
      <c r="O614" s="88"/>
      <c r="P614" s="88"/>
      <c r="Q614" s="88"/>
      <c r="R614" s="88"/>
      <c r="S614" s="88"/>
      <c r="T614" s="89"/>
      <c r="U614" s="42"/>
      <c r="V614" s="42"/>
      <c r="W614" s="42"/>
      <c r="X614" s="42"/>
      <c r="Y614" s="42"/>
      <c r="Z614" s="42"/>
      <c r="AA614" s="42"/>
      <c r="AB614" s="42"/>
      <c r="AC614" s="42"/>
      <c r="AD614" s="42"/>
      <c r="AE614" s="42"/>
      <c r="AT614" s="20" t="s">
        <v>143</v>
      </c>
      <c r="AU614" s="20" t="s">
        <v>81</v>
      </c>
    </row>
    <row r="615" s="13" customFormat="1">
      <c r="A615" s="13"/>
      <c r="B615" s="223"/>
      <c r="C615" s="224"/>
      <c r="D615" s="216" t="s">
        <v>145</v>
      </c>
      <c r="E615" s="225" t="s">
        <v>21</v>
      </c>
      <c r="F615" s="226" t="s">
        <v>796</v>
      </c>
      <c r="G615" s="224"/>
      <c r="H615" s="227">
        <v>3.5</v>
      </c>
      <c r="I615" s="228"/>
      <c r="J615" s="224"/>
      <c r="K615" s="224"/>
      <c r="L615" s="229"/>
      <c r="M615" s="230"/>
      <c r="N615" s="231"/>
      <c r="O615" s="231"/>
      <c r="P615" s="231"/>
      <c r="Q615" s="231"/>
      <c r="R615" s="231"/>
      <c r="S615" s="231"/>
      <c r="T615" s="23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3" t="s">
        <v>145</v>
      </c>
      <c r="AU615" s="233" t="s">
        <v>81</v>
      </c>
      <c r="AV615" s="13" t="s">
        <v>81</v>
      </c>
      <c r="AW615" s="13" t="s">
        <v>36</v>
      </c>
      <c r="AX615" s="13" t="s">
        <v>79</v>
      </c>
      <c r="AY615" s="233" t="s">
        <v>131</v>
      </c>
    </row>
    <row r="616" s="2" customFormat="1" ht="37.8" customHeight="1">
      <c r="A616" s="42"/>
      <c r="B616" s="43"/>
      <c r="C616" s="203" t="s">
        <v>797</v>
      </c>
      <c r="D616" s="203" t="s">
        <v>134</v>
      </c>
      <c r="E616" s="204" t="s">
        <v>798</v>
      </c>
      <c r="F616" s="205" t="s">
        <v>799</v>
      </c>
      <c r="G616" s="206" t="s">
        <v>196</v>
      </c>
      <c r="H616" s="207">
        <v>17</v>
      </c>
      <c r="I616" s="208"/>
      <c r="J616" s="209">
        <f>ROUND(I616*H616,2)</f>
        <v>0</v>
      </c>
      <c r="K616" s="205" t="s">
        <v>138</v>
      </c>
      <c r="L616" s="48"/>
      <c r="M616" s="210" t="s">
        <v>21</v>
      </c>
      <c r="N616" s="211" t="s">
        <v>45</v>
      </c>
      <c r="O616" s="88"/>
      <c r="P616" s="212">
        <f>O616*H616</f>
        <v>0</v>
      </c>
      <c r="Q616" s="212">
        <v>0.00024000000000000001</v>
      </c>
      <c r="R616" s="212">
        <f>Q616*H616</f>
        <v>0.0040800000000000003</v>
      </c>
      <c r="S616" s="212">
        <v>0</v>
      </c>
      <c r="T616" s="213">
        <f>S616*H616</f>
        <v>0</v>
      </c>
      <c r="U616" s="42"/>
      <c r="V616" s="42"/>
      <c r="W616" s="42"/>
      <c r="X616" s="42"/>
      <c r="Y616" s="42"/>
      <c r="Z616" s="42"/>
      <c r="AA616" s="42"/>
      <c r="AB616" s="42"/>
      <c r="AC616" s="42"/>
      <c r="AD616" s="42"/>
      <c r="AE616" s="42"/>
      <c r="AR616" s="214" t="s">
        <v>273</v>
      </c>
      <c r="AT616" s="214" t="s">
        <v>134</v>
      </c>
      <c r="AU616" s="214" t="s">
        <v>81</v>
      </c>
      <c r="AY616" s="20" t="s">
        <v>131</v>
      </c>
      <c r="BE616" s="215">
        <f>IF(N616="základní",J616,0)</f>
        <v>0</v>
      </c>
      <c r="BF616" s="215">
        <f>IF(N616="snížená",J616,0)</f>
        <v>0</v>
      </c>
      <c r="BG616" s="215">
        <f>IF(N616="zákl. přenesená",J616,0)</f>
        <v>0</v>
      </c>
      <c r="BH616" s="215">
        <f>IF(N616="sníž. přenesená",J616,0)</f>
        <v>0</v>
      </c>
      <c r="BI616" s="215">
        <f>IF(N616="nulová",J616,0)</f>
        <v>0</v>
      </c>
      <c r="BJ616" s="20" t="s">
        <v>79</v>
      </c>
      <c r="BK616" s="215">
        <f>ROUND(I616*H616,2)</f>
        <v>0</v>
      </c>
      <c r="BL616" s="20" t="s">
        <v>273</v>
      </c>
      <c r="BM616" s="214" t="s">
        <v>800</v>
      </c>
    </row>
    <row r="617" s="2" customFormat="1">
      <c r="A617" s="42"/>
      <c r="B617" s="43"/>
      <c r="C617" s="44"/>
      <c r="D617" s="216" t="s">
        <v>141</v>
      </c>
      <c r="E617" s="44"/>
      <c r="F617" s="217" t="s">
        <v>801</v>
      </c>
      <c r="G617" s="44"/>
      <c r="H617" s="44"/>
      <c r="I617" s="218"/>
      <c r="J617" s="44"/>
      <c r="K617" s="44"/>
      <c r="L617" s="48"/>
      <c r="M617" s="219"/>
      <c r="N617" s="220"/>
      <c r="O617" s="88"/>
      <c r="P617" s="88"/>
      <c r="Q617" s="88"/>
      <c r="R617" s="88"/>
      <c r="S617" s="88"/>
      <c r="T617" s="89"/>
      <c r="U617" s="42"/>
      <c r="V617" s="42"/>
      <c r="W617" s="42"/>
      <c r="X617" s="42"/>
      <c r="Y617" s="42"/>
      <c r="Z617" s="42"/>
      <c r="AA617" s="42"/>
      <c r="AB617" s="42"/>
      <c r="AC617" s="42"/>
      <c r="AD617" s="42"/>
      <c r="AE617" s="42"/>
      <c r="AT617" s="20" t="s">
        <v>141</v>
      </c>
      <c r="AU617" s="20" t="s">
        <v>81</v>
      </c>
    </row>
    <row r="618" s="2" customFormat="1">
      <c r="A618" s="42"/>
      <c r="B618" s="43"/>
      <c r="C618" s="44"/>
      <c r="D618" s="221" t="s">
        <v>143</v>
      </c>
      <c r="E618" s="44"/>
      <c r="F618" s="222" t="s">
        <v>802</v>
      </c>
      <c r="G618" s="44"/>
      <c r="H618" s="44"/>
      <c r="I618" s="218"/>
      <c r="J618" s="44"/>
      <c r="K618" s="44"/>
      <c r="L618" s="48"/>
      <c r="M618" s="219"/>
      <c r="N618" s="220"/>
      <c r="O618" s="88"/>
      <c r="P618" s="88"/>
      <c r="Q618" s="88"/>
      <c r="R618" s="88"/>
      <c r="S618" s="88"/>
      <c r="T618" s="89"/>
      <c r="U618" s="42"/>
      <c r="V618" s="42"/>
      <c r="W618" s="42"/>
      <c r="X618" s="42"/>
      <c r="Y618" s="42"/>
      <c r="Z618" s="42"/>
      <c r="AA618" s="42"/>
      <c r="AB618" s="42"/>
      <c r="AC618" s="42"/>
      <c r="AD618" s="42"/>
      <c r="AE618" s="42"/>
      <c r="AT618" s="20" t="s">
        <v>143</v>
      </c>
      <c r="AU618" s="20" t="s">
        <v>81</v>
      </c>
    </row>
    <row r="619" s="13" customFormat="1">
      <c r="A619" s="13"/>
      <c r="B619" s="223"/>
      <c r="C619" s="224"/>
      <c r="D619" s="216" t="s">
        <v>145</v>
      </c>
      <c r="E619" s="225" t="s">
        <v>21</v>
      </c>
      <c r="F619" s="226" t="s">
        <v>803</v>
      </c>
      <c r="G619" s="224"/>
      <c r="H619" s="227">
        <v>17</v>
      </c>
      <c r="I619" s="228"/>
      <c r="J619" s="224"/>
      <c r="K619" s="224"/>
      <c r="L619" s="229"/>
      <c r="M619" s="230"/>
      <c r="N619" s="231"/>
      <c r="O619" s="231"/>
      <c r="P619" s="231"/>
      <c r="Q619" s="231"/>
      <c r="R619" s="231"/>
      <c r="S619" s="231"/>
      <c r="T619" s="23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3" t="s">
        <v>145</v>
      </c>
      <c r="AU619" s="233" t="s">
        <v>81</v>
      </c>
      <c r="AV619" s="13" t="s">
        <v>81</v>
      </c>
      <c r="AW619" s="13" t="s">
        <v>36</v>
      </c>
      <c r="AX619" s="13" t="s">
        <v>79</v>
      </c>
      <c r="AY619" s="233" t="s">
        <v>131</v>
      </c>
    </row>
    <row r="620" s="2" customFormat="1" ht="16.5" customHeight="1">
      <c r="A620" s="42"/>
      <c r="B620" s="43"/>
      <c r="C620" s="203" t="s">
        <v>804</v>
      </c>
      <c r="D620" s="203" t="s">
        <v>134</v>
      </c>
      <c r="E620" s="204" t="s">
        <v>805</v>
      </c>
      <c r="F620" s="205" t="s">
        <v>806</v>
      </c>
      <c r="G620" s="206" t="s">
        <v>137</v>
      </c>
      <c r="H620" s="207">
        <v>4</v>
      </c>
      <c r="I620" s="208"/>
      <c r="J620" s="209">
        <f>ROUND(I620*H620,2)</f>
        <v>0</v>
      </c>
      <c r="K620" s="205" t="s">
        <v>138</v>
      </c>
      <c r="L620" s="48"/>
      <c r="M620" s="210" t="s">
        <v>21</v>
      </c>
      <c r="N620" s="211" t="s">
        <v>45</v>
      </c>
      <c r="O620" s="88"/>
      <c r="P620" s="212">
        <f>O620*H620</f>
        <v>0</v>
      </c>
      <c r="Q620" s="212">
        <v>0</v>
      </c>
      <c r="R620" s="212">
        <f>Q620*H620</f>
        <v>0</v>
      </c>
      <c r="S620" s="212">
        <v>0</v>
      </c>
      <c r="T620" s="213">
        <f>S620*H620</f>
        <v>0</v>
      </c>
      <c r="U620" s="42"/>
      <c r="V620" s="42"/>
      <c r="W620" s="42"/>
      <c r="X620" s="42"/>
      <c r="Y620" s="42"/>
      <c r="Z620" s="42"/>
      <c r="AA620" s="42"/>
      <c r="AB620" s="42"/>
      <c r="AC620" s="42"/>
      <c r="AD620" s="42"/>
      <c r="AE620" s="42"/>
      <c r="AR620" s="214" t="s">
        <v>273</v>
      </c>
      <c r="AT620" s="214" t="s">
        <v>134</v>
      </c>
      <c r="AU620" s="214" t="s">
        <v>81</v>
      </c>
      <c r="AY620" s="20" t="s">
        <v>131</v>
      </c>
      <c r="BE620" s="215">
        <f>IF(N620="základní",J620,0)</f>
        <v>0</v>
      </c>
      <c r="BF620" s="215">
        <f>IF(N620="snížená",J620,0)</f>
        <v>0</v>
      </c>
      <c r="BG620" s="215">
        <f>IF(N620="zákl. přenesená",J620,0)</f>
        <v>0</v>
      </c>
      <c r="BH620" s="215">
        <f>IF(N620="sníž. přenesená",J620,0)</f>
        <v>0</v>
      </c>
      <c r="BI620" s="215">
        <f>IF(N620="nulová",J620,0)</f>
        <v>0</v>
      </c>
      <c r="BJ620" s="20" t="s">
        <v>79</v>
      </c>
      <c r="BK620" s="215">
        <f>ROUND(I620*H620,2)</f>
        <v>0</v>
      </c>
      <c r="BL620" s="20" t="s">
        <v>273</v>
      </c>
      <c r="BM620" s="214" t="s">
        <v>807</v>
      </c>
    </row>
    <row r="621" s="2" customFormat="1">
      <c r="A621" s="42"/>
      <c r="B621" s="43"/>
      <c r="C621" s="44"/>
      <c r="D621" s="216" t="s">
        <v>141</v>
      </c>
      <c r="E621" s="44"/>
      <c r="F621" s="217" t="s">
        <v>808</v>
      </c>
      <c r="G621" s="44"/>
      <c r="H621" s="44"/>
      <c r="I621" s="218"/>
      <c r="J621" s="44"/>
      <c r="K621" s="44"/>
      <c r="L621" s="48"/>
      <c r="M621" s="219"/>
      <c r="N621" s="220"/>
      <c r="O621" s="88"/>
      <c r="P621" s="88"/>
      <c r="Q621" s="88"/>
      <c r="R621" s="88"/>
      <c r="S621" s="88"/>
      <c r="T621" s="89"/>
      <c r="U621" s="42"/>
      <c r="V621" s="42"/>
      <c r="W621" s="42"/>
      <c r="X621" s="42"/>
      <c r="Y621" s="42"/>
      <c r="Z621" s="42"/>
      <c r="AA621" s="42"/>
      <c r="AB621" s="42"/>
      <c r="AC621" s="42"/>
      <c r="AD621" s="42"/>
      <c r="AE621" s="42"/>
      <c r="AT621" s="20" t="s">
        <v>141</v>
      </c>
      <c r="AU621" s="20" t="s">
        <v>81</v>
      </c>
    </row>
    <row r="622" s="2" customFormat="1">
      <c r="A622" s="42"/>
      <c r="B622" s="43"/>
      <c r="C622" s="44"/>
      <c r="D622" s="221" t="s">
        <v>143</v>
      </c>
      <c r="E622" s="44"/>
      <c r="F622" s="222" t="s">
        <v>809</v>
      </c>
      <c r="G622" s="44"/>
      <c r="H622" s="44"/>
      <c r="I622" s="218"/>
      <c r="J622" s="44"/>
      <c r="K622" s="44"/>
      <c r="L622" s="48"/>
      <c r="M622" s="219"/>
      <c r="N622" s="220"/>
      <c r="O622" s="88"/>
      <c r="P622" s="88"/>
      <c r="Q622" s="88"/>
      <c r="R622" s="88"/>
      <c r="S622" s="88"/>
      <c r="T622" s="89"/>
      <c r="U622" s="42"/>
      <c r="V622" s="42"/>
      <c r="W622" s="42"/>
      <c r="X622" s="42"/>
      <c r="Y622" s="42"/>
      <c r="Z622" s="42"/>
      <c r="AA622" s="42"/>
      <c r="AB622" s="42"/>
      <c r="AC622" s="42"/>
      <c r="AD622" s="42"/>
      <c r="AE622" s="42"/>
      <c r="AT622" s="20" t="s">
        <v>143</v>
      </c>
      <c r="AU622" s="20" t="s">
        <v>81</v>
      </c>
    </row>
    <row r="623" s="2" customFormat="1" ht="24.15" customHeight="1">
      <c r="A623" s="42"/>
      <c r="B623" s="43"/>
      <c r="C623" s="203" t="s">
        <v>810</v>
      </c>
      <c r="D623" s="203" t="s">
        <v>134</v>
      </c>
      <c r="E623" s="204" t="s">
        <v>811</v>
      </c>
      <c r="F623" s="205" t="s">
        <v>812</v>
      </c>
      <c r="G623" s="206" t="s">
        <v>137</v>
      </c>
      <c r="H623" s="207">
        <v>2</v>
      </c>
      <c r="I623" s="208"/>
      <c r="J623" s="209">
        <f>ROUND(I623*H623,2)</f>
        <v>0</v>
      </c>
      <c r="K623" s="205" t="s">
        <v>138</v>
      </c>
      <c r="L623" s="48"/>
      <c r="M623" s="210" t="s">
        <v>21</v>
      </c>
      <c r="N623" s="211" t="s">
        <v>45</v>
      </c>
      <c r="O623" s="88"/>
      <c r="P623" s="212">
        <f>O623*H623</f>
        <v>0</v>
      </c>
      <c r="Q623" s="212">
        <v>0</v>
      </c>
      <c r="R623" s="212">
        <f>Q623*H623</f>
        <v>0</v>
      </c>
      <c r="S623" s="212">
        <v>0</v>
      </c>
      <c r="T623" s="213">
        <f>S623*H623</f>
        <v>0</v>
      </c>
      <c r="U623" s="42"/>
      <c r="V623" s="42"/>
      <c r="W623" s="42"/>
      <c r="X623" s="42"/>
      <c r="Y623" s="42"/>
      <c r="Z623" s="42"/>
      <c r="AA623" s="42"/>
      <c r="AB623" s="42"/>
      <c r="AC623" s="42"/>
      <c r="AD623" s="42"/>
      <c r="AE623" s="42"/>
      <c r="AR623" s="214" t="s">
        <v>273</v>
      </c>
      <c r="AT623" s="214" t="s">
        <v>134</v>
      </c>
      <c r="AU623" s="214" t="s">
        <v>81</v>
      </c>
      <c r="AY623" s="20" t="s">
        <v>131</v>
      </c>
      <c r="BE623" s="215">
        <f>IF(N623="základní",J623,0)</f>
        <v>0</v>
      </c>
      <c r="BF623" s="215">
        <f>IF(N623="snížená",J623,0)</f>
        <v>0</v>
      </c>
      <c r="BG623" s="215">
        <f>IF(N623="zákl. přenesená",J623,0)</f>
        <v>0</v>
      </c>
      <c r="BH623" s="215">
        <f>IF(N623="sníž. přenesená",J623,0)</f>
        <v>0</v>
      </c>
      <c r="BI623" s="215">
        <f>IF(N623="nulová",J623,0)</f>
        <v>0</v>
      </c>
      <c r="BJ623" s="20" t="s">
        <v>79</v>
      </c>
      <c r="BK623" s="215">
        <f>ROUND(I623*H623,2)</f>
        <v>0</v>
      </c>
      <c r="BL623" s="20" t="s">
        <v>273</v>
      </c>
      <c r="BM623" s="214" t="s">
        <v>813</v>
      </c>
    </row>
    <row r="624" s="2" customFormat="1">
      <c r="A624" s="42"/>
      <c r="B624" s="43"/>
      <c r="C624" s="44"/>
      <c r="D624" s="216" t="s">
        <v>141</v>
      </c>
      <c r="E624" s="44"/>
      <c r="F624" s="217" t="s">
        <v>814</v>
      </c>
      <c r="G624" s="44"/>
      <c r="H624" s="44"/>
      <c r="I624" s="218"/>
      <c r="J624" s="44"/>
      <c r="K624" s="44"/>
      <c r="L624" s="48"/>
      <c r="M624" s="219"/>
      <c r="N624" s="220"/>
      <c r="O624" s="88"/>
      <c r="P624" s="88"/>
      <c r="Q624" s="88"/>
      <c r="R624" s="88"/>
      <c r="S624" s="88"/>
      <c r="T624" s="89"/>
      <c r="U624" s="42"/>
      <c r="V624" s="42"/>
      <c r="W624" s="42"/>
      <c r="X624" s="42"/>
      <c r="Y624" s="42"/>
      <c r="Z624" s="42"/>
      <c r="AA624" s="42"/>
      <c r="AB624" s="42"/>
      <c r="AC624" s="42"/>
      <c r="AD624" s="42"/>
      <c r="AE624" s="42"/>
      <c r="AT624" s="20" t="s">
        <v>141</v>
      </c>
      <c r="AU624" s="20" t="s">
        <v>81</v>
      </c>
    </row>
    <row r="625" s="2" customFormat="1">
      <c r="A625" s="42"/>
      <c r="B625" s="43"/>
      <c r="C625" s="44"/>
      <c r="D625" s="221" t="s">
        <v>143</v>
      </c>
      <c r="E625" s="44"/>
      <c r="F625" s="222" t="s">
        <v>815</v>
      </c>
      <c r="G625" s="44"/>
      <c r="H625" s="44"/>
      <c r="I625" s="218"/>
      <c r="J625" s="44"/>
      <c r="K625" s="44"/>
      <c r="L625" s="48"/>
      <c r="M625" s="219"/>
      <c r="N625" s="220"/>
      <c r="O625" s="88"/>
      <c r="P625" s="88"/>
      <c r="Q625" s="88"/>
      <c r="R625" s="88"/>
      <c r="S625" s="88"/>
      <c r="T625" s="89"/>
      <c r="U625" s="42"/>
      <c r="V625" s="42"/>
      <c r="W625" s="42"/>
      <c r="X625" s="42"/>
      <c r="Y625" s="42"/>
      <c r="Z625" s="42"/>
      <c r="AA625" s="42"/>
      <c r="AB625" s="42"/>
      <c r="AC625" s="42"/>
      <c r="AD625" s="42"/>
      <c r="AE625" s="42"/>
      <c r="AT625" s="20" t="s">
        <v>143</v>
      </c>
      <c r="AU625" s="20" t="s">
        <v>81</v>
      </c>
    </row>
    <row r="626" s="2" customFormat="1" ht="16.5" customHeight="1">
      <c r="A626" s="42"/>
      <c r="B626" s="43"/>
      <c r="C626" s="203" t="s">
        <v>816</v>
      </c>
      <c r="D626" s="203" t="s">
        <v>134</v>
      </c>
      <c r="E626" s="204" t="s">
        <v>817</v>
      </c>
      <c r="F626" s="205" t="s">
        <v>818</v>
      </c>
      <c r="G626" s="206" t="s">
        <v>819</v>
      </c>
      <c r="H626" s="207">
        <v>2</v>
      </c>
      <c r="I626" s="208"/>
      <c r="J626" s="209">
        <f>ROUND(I626*H626,2)</f>
        <v>0</v>
      </c>
      <c r="K626" s="205" t="s">
        <v>138</v>
      </c>
      <c r="L626" s="48"/>
      <c r="M626" s="210" t="s">
        <v>21</v>
      </c>
      <c r="N626" s="211" t="s">
        <v>45</v>
      </c>
      <c r="O626" s="88"/>
      <c r="P626" s="212">
        <f>O626*H626</f>
        <v>0</v>
      </c>
      <c r="Q626" s="212">
        <v>0.00025000000000000001</v>
      </c>
      <c r="R626" s="212">
        <f>Q626*H626</f>
        <v>0.00050000000000000001</v>
      </c>
      <c r="S626" s="212">
        <v>0</v>
      </c>
      <c r="T626" s="213">
        <f>S626*H626</f>
        <v>0</v>
      </c>
      <c r="U626" s="42"/>
      <c r="V626" s="42"/>
      <c r="W626" s="42"/>
      <c r="X626" s="42"/>
      <c r="Y626" s="42"/>
      <c r="Z626" s="42"/>
      <c r="AA626" s="42"/>
      <c r="AB626" s="42"/>
      <c r="AC626" s="42"/>
      <c r="AD626" s="42"/>
      <c r="AE626" s="42"/>
      <c r="AR626" s="214" t="s">
        <v>273</v>
      </c>
      <c r="AT626" s="214" t="s">
        <v>134</v>
      </c>
      <c r="AU626" s="214" t="s">
        <v>81</v>
      </c>
      <c r="AY626" s="20" t="s">
        <v>131</v>
      </c>
      <c r="BE626" s="215">
        <f>IF(N626="základní",J626,0)</f>
        <v>0</v>
      </c>
      <c r="BF626" s="215">
        <f>IF(N626="snížená",J626,0)</f>
        <v>0</v>
      </c>
      <c r="BG626" s="215">
        <f>IF(N626="zákl. přenesená",J626,0)</f>
        <v>0</v>
      </c>
      <c r="BH626" s="215">
        <f>IF(N626="sníž. přenesená",J626,0)</f>
        <v>0</v>
      </c>
      <c r="BI626" s="215">
        <f>IF(N626="nulová",J626,0)</f>
        <v>0</v>
      </c>
      <c r="BJ626" s="20" t="s">
        <v>79</v>
      </c>
      <c r="BK626" s="215">
        <f>ROUND(I626*H626,2)</f>
        <v>0</v>
      </c>
      <c r="BL626" s="20" t="s">
        <v>273</v>
      </c>
      <c r="BM626" s="214" t="s">
        <v>820</v>
      </c>
    </row>
    <row r="627" s="2" customFormat="1">
      <c r="A627" s="42"/>
      <c r="B627" s="43"/>
      <c r="C627" s="44"/>
      <c r="D627" s="216" t="s">
        <v>141</v>
      </c>
      <c r="E627" s="44"/>
      <c r="F627" s="217" t="s">
        <v>821</v>
      </c>
      <c r="G627" s="44"/>
      <c r="H627" s="44"/>
      <c r="I627" s="218"/>
      <c r="J627" s="44"/>
      <c r="K627" s="44"/>
      <c r="L627" s="48"/>
      <c r="M627" s="219"/>
      <c r="N627" s="220"/>
      <c r="O627" s="88"/>
      <c r="P627" s="88"/>
      <c r="Q627" s="88"/>
      <c r="R627" s="88"/>
      <c r="S627" s="88"/>
      <c r="T627" s="89"/>
      <c r="U627" s="42"/>
      <c r="V627" s="42"/>
      <c r="W627" s="42"/>
      <c r="X627" s="42"/>
      <c r="Y627" s="42"/>
      <c r="Z627" s="42"/>
      <c r="AA627" s="42"/>
      <c r="AB627" s="42"/>
      <c r="AC627" s="42"/>
      <c r="AD627" s="42"/>
      <c r="AE627" s="42"/>
      <c r="AT627" s="20" t="s">
        <v>141</v>
      </c>
      <c r="AU627" s="20" t="s">
        <v>81</v>
      </c>
    </row>
    <row r="628" s="2" customFormat="1">
      <c r="A628" s="42"/>
      <c r="B628" s="43"/>
      <c r="C628" s="44"/>
      <c r="D628" s="221" t="s">
        <v>143</v>
      </c>
      <c r="E628" s="44"/>
      <c r="F628" s="222" t="s">
        <v>822</v>
      </c>
      <c r="G628" s="44"/>
      <c r="H628" s="44"/>
      <c r="I628" s="218"/>
      <c r="J628" s="44"/>
      <c r="K628" s="44"/>
      <c r="L628" s="48"/>
      <c r="M628" s="219"/>
      <c r="N628" s="220"/>
      <c r="O628" s="88"/>
      <c r="P628" s="88"/>
      <c r="Q628" s="88"/>
      <c r="R628" s="88"/>
      <c r="S628" s="88"/>
      <c r="T628" s="89"/>
      <c r="U628" s="42"/>
      <c r="V628" s="42"/>
      <c r="W628" s="42"/>
      <c r="X628" s="42"/>
      <c r="Y628" s="42"/>
      <c r="Z628" s="42"/>
      <c r="AA628" s="42"/>
      <c r="AB628" s="42"/>
      <c r="AC628" s="42"/>
      <c r="AD628" s="42"/>
      <c r="AE628" s="42"/>
      <c r="AT628" s="20" t="s">
        <v>143</v>
      </c>
      <c r="AU628" s="20" t="s">
        <v>81</v>
      </c>
    </row>
    <row r="629" s="2" customFormat="1" ht="21.75" customHeight="1">
      <c r="A629" s="42"/>
      <c r="B629" s="43"/>
      <c r="C629" s="203" t="s">
        <v>823</v>
      </c>
      <c r="D629" s="203" t="s">
        <v>134</v>
      </c>
      <c r="E629" s="204" t="s">
        <v>824</v>
      </c>
      <c r="F629" s="205" t="s">
        <v>825</v>
      </c>
      <c r="G629" s="206" t="s">
        <v>137</v>
      </c>
      <c r="H629" s="207">
        <v>2</v>
      </c>
      <c r="I629" s="208"/>
      <c r="J629" s="209">
        <f>ROUND(I629*H629,2)</f>
        <v>0</v>
      </c>
      <c r="K629" s="205" t="s">
        <v>138</v>
      </c>
      <c r="L629" s="48"/>
      <c r="M629" s="210" t="s">
        <v>21</v>
      </c>
      <c r="N629" s="211" t="s">
        <v>45</v>
      </c>
      <c r="O629" s="88"/>
      <c r="P629" s="212">
        <f>O629*H629</f>
        <v>0</v>
      </c>
      <c r="Q629" s="212">
        <v>0.00050000000000000001</v>
      </c>
      <c r="R629" s="212">
        <f>Q629*H629</f>
        <v>0.001</v>
      </c>
      <c r="S629" s="212">
        <v>0</v>
      </c>
      <c r="T629" s="213">
        <f>S629*H629</f>
        <v>0</v>
      </c>
      <c r="U629" s="42"/>
      <c r="V629" s="42"/>
      <c r="W629" s="42"/>
      <c r="X629" s="42"/>
      <c r="Y629" s="42"/>
      <c r="Z629" s="42"/>
      <c r="AA629" s="42"/>
      <c r="AB629" s="42"/>
      <c r="AC629" s="42"/>
      <c r="AD629" s="42"/>
      <c r="AE629" s="42"/>
      <c r="AR629" s="214" t="s">
        <v>273</v>
      </c>
      <c r="AT629" s="214" t="s">
        <v>134</v>
      </c>
      <c r="AU629" s="214" t="s">
        <v>81</v>
      </c>
      <c r="AY629" s="20" t="s">
        <v>131</v>
      </c>
      <c r="BE629" s="215">
        <f>IF(N629="základní",J629,0)</f>
        <v>0</v>
      </c>
      <c r="BF629" s="215">
        <f>IF(N629="snížená",J629,0)</f>
        <v>0</v>
      </c>
      <c r="BG629" s="215">
        <f>IF(N629="zákl. přenesená",J629,0)</f>
        <v>0</v>
      </c>
      <c r="BH629" s="215">
        <f>IF(N629="sníž. přenesená",J629,0)</f>
        <v>0</v>
      </c>
      <c r="BI629" s="215">
        <f>IF(N629="nulová",J629,0)</f>
        <v>0</v>
      </c>
      <c r="BJ629" s="20" t="s">
        <v>79</v>
      </c>
      <c r="BK629" s="215">
        <f>ROUND(I629*H629,2)</f>
        <v>0</v>
      </c>
      <c r="BL629" s="20" t="s">
        <v>273</v>
      </c>
      <c r="BM629" s="214" t="s">
        <v>826</v>
      </c>
    </row>
    <row r="630" s="2" customFormat="1">
      <c r="A630" s="42"/>
      <c r="B630" s="43"/>
      <c r="C630" s="44"/>
      <c r="D630" s="216" t="s">
        <v>141</v>
      </c>
      <c r="E630" s="44"/>
      <c r="F630" s="217" t="s">
        <v>827</v>
      </c>
      <c r="G630" s="44"/>
      <c r="H630" s="44"/>
      <c r="I630" s="218"/>
      <c r="J630" s="44"/>
      <c r="K630" s="44"/>
      <c r="L630" s="48"/>
      <c r="M630" s="219"/>
      <c r="N630" s="220"/>
      <c r="O630" s="88"/>
      <c r="P630" s="88"/>
      <c r="Q630" s="88"/>
      <c r="R630" s="88"/>
      <c r="S630" s="88"/>
      <c r="T630" s="89"/>
      <c r="U630" s="42"/>
      <c r="V630" s="42"/>
      <c r="W630" s="42"/>
      <c r="X630" s="42"/>
      <c r="Y630" s="42"/>
      <c r="Z630" s="42"/>
      <c r="AA630" s="42"/>
      <c r="AB630" s="42"/>
      <c r="AC630" s="42"/>
      <c r="AD630" s="42"/>
      <c r="AE630" s="42"/>
      <c r="AT630" s="20" t="s">
        <v>141</v>
      </c>
      <c r="AU630" s="20" t="s">
        <v>81</v>
      </c>
    </row>
    <row r="631" s="2" customFormat="1">
      <c r="A631" s="42"/>
      <c r="B631" s="43"/>
      <c r="C631" s="44"/>
      <c r="D631" s="221" t="s">
        <v>143</v>
      </c>
      <c r="E631" s="44"/>
      <c r="F631" s="222" t="s">
        <v>828</v>
      </c>
      <c r="G631" s="44"/>
      <c r="H631" s="44"/>
      <c r="I631" s="218"/>
      <c r="J631" s="44"/>
      <c r="K631" s="44"/>
      <c r="L631" s="48"/>
      <c r="M631" s="219"/>
      <c r="N631" s="220"/>
      <c r="O631" s="88"/>
      <c r="P631" s="88"/>
      <c r="Q631" s="88"/>
      <c r="R631" s="88"/>
      <c r="S631" s="88"/>
      <c r="T631" s="89"/>
      <c r="U631" s="42"/>
      <c r="V631" s="42"/>
      <c r="W631" s="42"/>
      <c r="X631" s="42"/>
      <c r="Y631" s="42"/>
      <c r="Z631" s="42"/>
      <c r="AA631" s="42"/>
      <c r="AB631" s="42"/>
      <c r="AC631" s="42"/>
      <c r="AD631" s="42"/>
      <c r="AE631" s="42"/>
      <c r="AT631" s="20" t="s">
        <v>143</v>
      </c>
      <c r="AU631" s="20" t="s">
        <v>81</v>
      </c>
    </row>
    <row r="632" s="2" customFormat="1" ht="21.75" customHeight="1">
      <c r="A632" s="42"/>
      <c r="B632" s="43"/>
      <c r="C632" s="203" t="s">
        <v>829</v>
      </c>
      <c r="D632" s="203" t="s">
        <v>134</v>
      </c>
      <c r="E632" s="204" t="s">
        <v>830</v>
      </c>
      <c r="F632" s="205" t="s">
        <v>831</v>
      </c>
      <c r="G632" s="206" t="s">
        <v>196</v>
      </c>
      <c r="H632" s="207">
        <v>41</v>
      </c>
      <c r="I632" s="208"/>
      <c r="J632" s="209">
        <f>ROUND(I632*H632,2)</f>
        <v>0</v>
      </c>
      <c r="K632" s="205" t="s">
        <v>138</v>
      </c>
      <c r="L632" s="48"/>
      <c r="M632" s="210" t="s">
        <v>21</v>
      </c>
      <c r="N632" s="211" t="s">
        <v>45</v>
      </c>
      <c r="O632" s="88"/>
      <c r="P632" s="212">
        <f>O632*H632</f>
        <v>0</v>
      </c>
      <c r="Q632" s="212">
        <v>1.0000000000000001E-05</v>
      </c>
      <c r="R632" s="212">
        <f>Q632*H632</f>
        <v>0.00041000000000000005</v>
      </c>
      <c r="S632" s="212">
        <v>0</v>
      </c>
      <c r="T632" s="213">
        <f>S632*H632</f>
        <v>0</v>
      </c>
      <c r="U632" s="42"/>
      <c r="V632" s="42"/>
      <c r="W632" s="42"/>
      <c r="X632" s="42"/>
      <c r="Y632" s="42"/>
      <c r="Z632" s="42"/>
      <c r="AA632" s="42"/>
      <c r="AB632" s="42"/>
      <c r="AC632" s="42"/>
      <c r="AD632" s="42"/>
      <c r="AE632" s="42"/>
      <c r="AR632" s="214" t="s">
        <v>273</v>
      </c>
      <c r="AT632" s="214" t="s">
        <v>134</v>
      </c>
      <c r="AU632" s="214" t="s">
        <v>81</v>
      </c>
      <c r="AY632" s="20" t="s">
        <v>131</v>
      </c>
      <c r="BE632" s="215">
        <f>IF(N632="základní",J632,0)</f>
        <v>0</v>
      </c>
      <c r="BF632" s="215">
        <f>IF(N632="snížená",J632,0)</f>
        <v>0</v>
      </c>
      <c r="BG632" s="215">
        <f>IF(N632="zákl. přenesená",J632,0)</f>
        <v>0</v>
      </c>
      <c r="BH632" s="215">
        <f>IF(N632="sníž. přenesená",J632,0)</f>
        <v>0</v>
      </c>
      <c r="BI632" s="215">
        <f>IF(N632="nulová",J632,0)</f>
        <v>0</v>
      </c>
      <c r="BJ632" s="20" t="s">
        <v>79</v>
      </c>
      <c r="BK632" s="215">
        <f>ROUND(I632*H632,2)</f>
        <v>0</v>
      </c>
      <c r="BL632" s="20" t="s">
        <v>273</v>
      </c>
      <c r="BM632" s="214" t="s">
        <v>832</v>
      </c>
    </row>
    <row r="633" s="2" customFormat="1">
      <c r="A633" s="42"/>
      <c r="B633" s="43"/>
      <c r="C633" s="44"/>
      <c r="D633" s="216" t="s">
        <v>141</v>
      </c>
      <c r="E633" s="44"/>
      <c r="F633" s="217" t="s">
        <v>833</v>
      </c>
      <c r="G633" s="44"/>
      <c r="H633" s="44"/>
      <c r="I633" s="218"/>
      <c r="J633" s="44"/>
      <c r="K633" s="44"/>
      <c r="L633" s="48"/>
      <c r="M633" s="219"/>
      <c r="N633" s="220"/>
      <c r="O633" s="88"/>
      <c r="P633" s="88"/>
      <c r="Q633" s="88"/>
      <c r="R633" s="88"/>
      <c r="S633" s="88"/>
      <c r="T633" s="89"/>
      <c r="U633" s="42"/>
      <c r="V633" s="42"/>
      <c r="W633" s="42"/>
      <c r="X633" s="42"/>
      <c r="Y633" s="42"/>
      <c r="Z633" s="42"/>
      <c r="AA633" s="42"/>
      <c r="AB633" s="42"/>
      <c r="AC633" s="42"/>
      <c r="AD633" s="42"/>
      <c r="AE633" s="42"/>
      <c r="AT633" s="20" t="s">
        <v>141</v>
      </c>
      <c r="AU633" s="20" t="s">
        <v>81</v>
      </c>
    </row>
    <row r="634" s="2" customFormat="1">
      <c r="A634" s="42"/>
      <c r="B634" s="43"/>
      <c r="C634" s="44"/>
      <c r="D634" s="221" t="s">
        <v>143</v>
      </c>
      <c r="E634" s="44"/>
      <c r="F634" s="222" t="s">
        <v>834</v>
      </c>
      <c r="G634" s="44"/>
      <c r="H634" s="44"/>
      <c r="I634" s="218"/>
      <c r="J634" s="44"/>
      <c r="K634" s="44"/>
      <c r="L634" s="48"/>
      <c r="M634" s="219"/>
      <c r="N634" s="220"/>
      <c r="O634" s="88"/>
      <c r="P634" s="88"/>
      <c r="Q634" s="88"/>
      <c r="R634" s="88"/>
      <c r="S634" s="88"/>
      <c r="T634" s="89"/>
      <c r="U634" s="42"/>
      <c r="V634" s="42"/>
      <c r="W634" s="42"/>
      <c r="X634" s="42"/>
      <c r="Y634" s="42"/>
      <c r="Z634" s="42"/>
      <c r="AA634" s="42"/>
      <c r="AB634" s="42"/>
      <c r="AC634" s="42"/>
      <c r="AD634" s="42"/>
      <c r="AE634" s="42"/>
      <c r="AT634" s="20" t="s">
        <v>143</v>
      </c>
      <c r="AU634" s="20" t="s">
        <v>81</v>
      </c>
    </row>
    <row r="635" s="2" customFormat="1" ht="24.15" customHeight="1">
      <c r="A635" s="42"/>
      <c r="B635" s="43"/>
      <c r="C635" s="203" t="s">
        <v>835</v>
      </c>
      <c r="D635" s="203" t="s">
        <v>134</v>
      </c>
      <c r="E635" s="204" t="s">
        <v>836</v>
      </c>
      <c r="F635" s="205" t="s">
        <v>837</v>
      </c>
      <c r="G635" s="206" t="s">
        <v>196</v>
      </c>
      <c r="H635" s="207">
        <v>41</v>
      </c>
      <c r="I635" s="208"/>
      <c r="J635" s="209">
        <f>ROUND(I635*H635,2)</f>
        <v>0</v>
      </c>
      <c r="K635" s="205" t="s">
        <v>138</v>
      </c>
      <c r="L635" s="48"/>
      <c r="M635" s="210" t="s">
        <v>21</v>
      </c>
      <c r="N635" s="211" t="s">
        <v>45</v>
      </c>
      <c r="O635" s="88"/>
      <c r="P635" s="212">
        <f>O635*H635</f>
        <v>0</v>
      </c>
      <c r="Q635" s="212">
        <v>2.0000000000000002E-05</v>
      </c>
      <c r="R635" s="212">
        <f>Q635*H635</f>
        <v>0.00082000000000000009</v>
      </c>
      <c r="S635" s="212">
        <v>0</v>
      </c>
      <c r="T635" s="213">
        <f>S635*H635</f>
        <v>0</v>
      </c>
      <c r="U635" s="42"/>
      <c r="V635" s="42"/>
      <c r="W635" s="42"/>
      <c r="X635" s="42"/>
      <c r="Y635" s="42"/>
      <c r="Z635" s="42"/>
      <c r="AA635" s="42"/>
      <c r="AB635" s="42"/>
      <c r="AC635" s="42"/>
      <c r="AD635" s="42"/>
      <c r="AE635" s="42"/>
      <c r="AR635" s="214" t="s">
        <v>273</v>
      </c>
      <c r="AT635" s="214" t="s">
        <v>134</v>
      </c>
      <c r="AU635" s="214" t="s">
        <v>81</v>
      </c>
      <c r="AY635" s="20" t="s">
        <v>131</v>
      </c>
      <c r="BE635" s="215">
        <f>IF(N635="základní",J635,0)</f>
        <v>0</v>
      </c>
      <c r="BF635" s="215">
        <f>IF(N635="snížená",J635,0)</f>
        <v>0</v>
      </c>
      <c r="BG635" s="215">
        <f>IF(N635="zákl. přenesená",J635,0)</f>
        <v>0</v>
      </c>
      <c r="BH635" s="215">
        <f>IF(N635="sníž. přenesená",J635,0)</f>
        <v>0</v>
      </c>
      <c r="BI635" s="215">
        <f>IF(N635="nulová",J635,0)</f>
        <v>0</v>
      </c>
      <c r="BJ635" s="20" t="s">
        <v>79</v>
      </c>
      <c r="BK635" s="215">
        <f>ROUND(I635*H635,2)</f>
        <v>0</v>
      </c>
      <c r="BL635" s="20" t="s">
        <v>273</v>
      </c>
      <c r="BM635" s="214" t="s">
        <v>838</v>
      </c>
    </row>
    <row r="636" s="2" customFormat="1">
      <c r="A636" s="42"/>
      <c r="B636" s="43"/>
      <c r="C636" s="44"/>
      <c r="D636" s="216" t="s">
        <v>141</v>
      </c>
      <c r="E636" s="44"/>
      <c r="F636" s="217" t="s">
        <v>839</v>
      </c>
      <c r="G636" s="44"/>
      <c r="H636" s="44"/>
      <c r="I636" s="218"/>
      <c r="J636" s="44"/>
      <c r="K636" s="44"/>
      <c r="L636" s="48"/>
      <c r="M636" s="219"/>
      <c r="N636" s="220"/>
      <c r="O636" s="88"/>
      <c r="P636" s="88"/>
      <c r="Q636" s="88"/>
      <c r="R636" s="88"/>
      <c r="S636" s="88"/>
      <c r="T636" s="89"/>
      <c r="U636" s="42"/>
      <c r="V636" s="42"/>
      <c r="W636" s="42"/>
      <c r="X636" s="42"/>
      <c r="Y636" s="42"/>
      <c r="Z636" s="42"/>
      <c r="AA636" s="42"/>
      <c r="AB636" s="42"/>
      <c r="AC636" s="42"/>
      <c r="AD636" s="42"/>
      <c r="AE636" s="42"/>
      <c r="AT636" s="20" t="s">
        <v>141</v>
      </c>
      <c r="AU636" s="20" t="s">
        <v>81</v>
      </c>
    </row>
    <row r="637" s="2" customFormat="1">
      <c r="A637" s="42"/>
      <c r="B637" s="43"/>
      <c r="C637" s="44"/>
      <c r="D637" s="221" t="s">
        <v>143</v>
      </c>
      <c r="E637" s="44"/>
      <c r="F637" s="222" t="s">
        <v>840</v>
      </c>
      <c r="G637" s="44"/>
      <c r="H637" s="44"/>
      <c r="I637" s="218"/>
      <c r="J637" s="44"/>
      <c r="K637" s="44"/>
      <c r="L637" s="48"/>
      <c r="M637" s="219"/>
      <c r="N637" s="220"/>
      <c r="O637" s="88"/>
      <c r="P637" s="88"/>
      <c r="Q637" s="88"/>
      <c r="R637" s="88"/>
      <c r="S637" s="88"/>
      <c r="T637" s="89"/>
      <c r="U637" s="42"/>
      <c r="V637" s="42"/>
      <c r="W637" s="42"/>
      <c r="X637" s="42"/>
      <c r="Y637" s="42"/>
      <c r="Z637" s="42"/>
      <c r="AA637" s="42"/>
      <c r="AB637" s="42"/>
      <c r="AC637" s="42"/>
      <c r="AD637" s="42"/>
      <c r="AE637" s="42"/>
      <c r="AT637" s="20" t="s">
        <v>143</v>
      </c>
      <c r="AU637" s="20" t="s">
        <v>81</v>
      </c>
    </row>
    <row r="638" s="2" customFormat="1" ht="24.15" customHeight="1">
      <c r="A638" s="42"/>
      <c r="B638" s="43"/>
      <c r="C638" s="203" t="s">
        <v>841</v>
      </c>
      <c r="D638" s="203" t="s">
        <v>134</v>
      </c>
      <c r="E638" s="204" t="s">
        <v>842</v>
      </c>
      <c r="F638" s="205" t="s">
        <v>843</v>
      </c>
      <c r="G638" s="206" t="s">
        <v>170</v>
      </c>
      <c r="H638" s="207">
        <v>0.045999999999999999</v>
      </c>
      <c r="I638" s="208"/>
      <c r="J638" s="209">
        <f>ROUND(I638*H638,2)</f>
        <v>0</v>
      </c>
      <c r="K638" s="205" t="s">
        <v>138</v>
      </c>
      <c r="L638" s="48"/>
      <c r="M638" s="210" t="s">
        <v>21</v>
      </c>
      <c r="N638" s="211" t="s">
        <v>45</v>
      </c>
      <c r="O638" s="88"/>
      <c r="P638" s="212">
        <f>O638*H638</f>
        <v>0</v>
      </c>
      <c r="Q638" s="212">
        <v>0</v>
      </c>
      <c r="R638" s="212">
        <f>Q638*H638</f>
        <v>0</v>
      </c>
      <c r="S638" s="212">
        <v>0</v>
      </c>
      <c r="T638" s="213">
        <f>S638*H638</f>
        <v>0</v>
      </c>
      <c r="U638" s="42"/>
      <c r="V638" s="42"/>
      <c r="W638" s="42"/>
      <c r="X638" s="42"/>
      <c r="Y638" s="42"/>
      <c r="Z638" s="42"/>
      <c r="AA638" s="42"/>
      <c r="AB638" s="42"/>
      <c r="AC638" s="42"/>
      <c r="AD638" s="42"/>
      <c r="AE638" s="42"/>
      <c r="AR638" s="214" t="s">
        <v>273</v>
      </c>
      <c r="AT638" s="214" t="s">
        <v>134</v>
      </c>
      <c r="AU638" s="214" t="s">
        <v>81</v>
      </c>
      <c r="AY638" s="20" t="s">
        <v>131</v>
      </c>
      <c r="BE638" s="215">
        <f>IF(N638="základní",J638,0)</f>
        <v>0</v>
      </c>
      <c r="BF638" s="215">
        <f>IF(N638="snížená",J638,0)</f>
        <v>0</v>
      </c>
      <c r="BG638" s="215">
        <f>IF(N638="zákl. přenesená",J638,0)</f>
        <v>0</v>
      </c>
      <c r="BH638" s="215">
        <f>IF(N638="sníž. přenesená",J638,0)</f>
        <v>0</v>
      </c>
      <c r="BI638" s="215">
        <f>IF(N638="nulová",J638,0)</f>
        <v>0</v>
      </c>
      <c r="BJ638" s="20" t="s">
        <v>79</v>
      </c>
      <c r="BK638" s="215">
        <f>ROUND(I638*H638,2)</f>
        <v>0</v>
      </c>
      <c r="BL638" s="20" t="s">
        <v>273</v>
      </c>
      <c r="BM638" s="214" t="s">
        <v>844</v>
      </c>
    </row>
    <row r="639" s="2" customFormat="1">
      <c r="A639" s="42"/>
      <c r="B639" s="43"/>
      <c r="C639" s="44"/>
      <c r="D639" s="216" t="s">
        <v>141</v>
      </c>
      <c r="E639" s="44"/>
      <c r="F639" s="217" t="s">
        <v>845</v>
      </c>
      <c r="G639" s="44"/>
      <c r="H639" s="44"/>
      <c r="I639" s="218"/>
      <c r="J639" s="44"/>
      <c r="K639" s="44"/>
      <c r="L639" s="48"/>
      <c r="M639" s="219"/>
      <c r="N639" s="220"/>
      <c r="O639" s="88"/>
      <c r="P639" s="88"/>
      <c r="Q639" s="88"/>
      <c r="R639" s="88"/>
      <c r="S639" s="88"/>
      <c r="T639" s="89"/>
      <c r="U639" s="42"/>
      <c r="V639" s="42"/>
      <c r="W639" s="42"/>
      <c r="X639" s="42"/>
      <c r="Y639" s="42"/>
      <c r="Z639" s="42"/>
      <c r="AA639" s="42"/>
      <c r="AB639" s="42"/>
      <c r="AC639" s="42"/>
      <c r="AD639" s="42"/>
      <c r="AE639" s="42"/>
      <c r="AT639" s="20" t="s">
        <v>141</v>
      </c>
      <c r="AU639" s="20" t="s">
        <v>81</v>
      </c>
    </row>
    <row r="640" s="2" customFormat="1">
      <c r="A640" s="42"/>
      <c r="B640" s="43"/>
      <c r="C640" s="44"/>
      <c r="D640" s="221" t="s">
        <v>143</v>
      </c>
      <c r="E640" s="44"/>
      <c r="F640" s="222" t="s">
        <v>846</v>
      </c>
      <c r="G640" s="44"/>
      <c r="H640" s="44"/>
      <c r="I640" s="218"/>
      <c r="J640" s="44"/>
      <c r="K640" s="44"/>
      <c r="L640" s="48"/>
      <c r="M640" s="219"/>
      <c r="N640" s="220"/>
      <c r="O640" s="88"/>
      <c r="P640" s="88"/>
      <c r="Q640" s="88"/>
      <c r="R640" s="88"/>
      <c r="S640" s="88"/>
      <c r="T640" s="89"/>
      <c r="U640" s="42"/>
      <c r="V640" s="42"/>
      <c r="W640" s="42"/>
      <c r="X640" s="42"/>
      <c r="Y640" s="42"/>
      <c r="Z640" s="42"/>
      <c r="AA640" s="42"/>
      <c r="AB640" s="42"/>
      <c r="AC640" s="42"/>
      <c r="AD640" s="42"/>
      <c r="AE640" s="42"/>
      <c r="AT640" s="20" t="s">
        <v>143</v>
      </c>
      <c r="AU640" s="20" t="s">
        <v>81</v>
      </c>
    </row>
    <row r="641" s="12" customFormat="1" ht="22.8" customHeight="1">
      <c r="A641" s="12"/>
      <c r="B641" s="187"/>
      <c r="C641" s="188"/>
      <c r="D641" s="189" t="s">
        <v>73</v>
      </c>
      <c r="E641" s="201" t="s">
        <v>847</v>
      </c>
      <c r="F641" s="201" t="s">
        <v>848</v>
      </c>
      <c r="G641" s="188"/>
      <c r="H641" s="188"/>
      <c r="I641" s="191"/>
      <c r="J641" s="202">
        <f>BK641</f>
        <v>0</v>
      </c>
      <c r="K641" s="188"/>
      <c r="L641" s="193"/>
      <c r="M641" s="194"/>
      <c r="N641" s="195"/>
      <c r="O641" s="195"/>
      <c r="P641" s="196">
        <f>SUM(P642:P656)</f>
        <v>0</v>
      </c>
      <c r="Q641" s="195"/>
      <c r="R641" s="196">
        <f>SUM(R642:R656)</f>
        <v>0.029959999999999997</v>
      </c>
      <c r="S641" s="195"/>
      <c r="T641" s="197">
        <f>SUM(T642:T656)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198" t="s">
        <v>81</v>
      </c>
      <c r="AT641" s="199" t="s">
        <v>73</v>
      </c>
      <c r="AU641" s="199" t="s">
        <v>79</v>
      </c>
      <c r="AY641" s="198" t="s">
        <v>131</v>
      </c>
      <c r="BK641" s="200">
        <f>SUM(BK642:BK656)</f>
        <v>0</v>
      </c>
    </row>
    <row r="642" s="2" customFormat="1" ht="24.15" customHeight="1">
      <c r="A642" s="42"/>
      <c r="B642" s="43"/>
      <c r="C642" s="203" t="s">
        <v>849</v>
      </c>
      <c r="D642" s="203" t="s">
        <v>134</v>
      </c>
      <c r="E642" s="204" t="s">
        <v>850</v>
      </c>
      <c r="F642" s="205" t="s">
        <v>851</v>
      </c>
      <c r="G642" s="206" t="s">
        <v>772</v>
      </c>
      <c r="H642" s="207">
        <v>2</v>
      </c>
      <c r="I642" s="208"/>
      <c r="J642" s="209">
        <f>ROUND(I642*H642,2)</f>
        <v>0</v>
      </c>
      <c r="K642" s="205" t="s">
        <v>138</v>
      </c>
      <c r="L642" s="48"/>
      <c r="M642" s="210" t="s">
        <v>21</v>
      </c>
      <c r="N642" s="211" t="s">
        <v>45</v>
      </c>
      <c r="O642" s="88"/>
      <c r="P642" s="212">
        <f>O642*H642</f>
        <v>0</v>
      </c>
      <c r="Q642" s="212">
        <v>0.01247</v>
      </c>
      <c r="R642" s="212">
        <f>Q642*H642</f>
        <v>0.02494</v>
      </c>
      <c r="S642" s="212">
        <v>0</v>
      </c>
      <c r="T642" s="213">
        <f>S642*H642</f>
        <v>0</v>
      </c>
      <c r="U642" s="42"/>
      <c r="V642" s="42"/>
      <c r="W642" s="42"/>
      <c r="X642" s="42"/>
      <c r="Y642" s="42"/>
      <c r="Z642" s="42"/>
      <c r="AA642" s="42"/>
      <c r="AB642" s="42"/>
      <c r="AC642" s="42"/>
      <c r="AD642" s="42"/>
      <c r="AE642" s="42"/>
      <c r="AR642" s="214" t="s">
        <v>273</v>
      </c>
      <c r="AT642" s="214" t="s">
        <v>134</v>
      </c>
      <c r="AU642" s="214" t="s">
        <v>81</v>
      </c>
      <c r="AY642" s="20" t="s">
        <v>131</v>
      </c>
      <c r="BE642" s="215">
        <f>IF(N642="základní",J642,0)</f>
        <v>0</v>
      </c>
      <c r="BF642" s="215">
        <f>IF(N642="snížená",J642,0)</f>
        <v>0</v>
      </c>
      <c r="BG642" s="215">
        <f>IF(N642="zákl. přenesená",J642,0)</f>
        <v>0</v>
      </c>
      <c r="BH642" s="215">
        <f>IF(N642="sníž. přenesená",J642,0)</f>
        <v>0</v>
      </c>
      <c r="BI642" s="215">
        <f>IF(N642="nulová",J642,0)</f>
        <v>0</v>
      </c>
      <c r="BJ642" s="20" t="s">
        <v>79</v>
      </c>
      <c r="BK642" s="215">
        <f>ROUND(I642*H642,2)</f>
        <v>0</v>
      </c>
      <c r="BL642" s="20" t="s">
        <v>273</v>
      </c>
      <c r="BM642" s="214" t="s">
        <v>852</v>
      </c>
    </row>
    <row r="643" s="2" customFormat="1">
      <c r="A643" s="42"/>
      <c r="B643" s="43"/>
      <c r="C643" s="44"/>
      <c r="D643" s="216" t="s">
        <v>141</v>
      </c>
      <c r="E643" s="44"/>
      <c r="F643" s="217" t="s">
        <v>853</v>
      </c>
      <c r="G643" s="44"/>
      <c r="H643" s="44"/>
      <c r="I643" s="218"/>
      <c r="J643" s="44"/>
      <c r="K643" s="44"/>
      <c r="L643" s="48"/>
      <c r="M643" s="219"/>
      <c r="N643" s="220"/>
      <c r="O643" s="88"/>
      <c r="P643" s="88"/>
      <c r="Q643" s="88"/>
      <c r="R643" s="88"/>
      <c r="S643" s="88"/>
      <c r="T643" s="89"/>
      <c r="U643" s="42"/>
      <c r="V643" s="42"/>
      <c r="W643" s="42"/>
      <c r="X643" s="42"/>
      <c r="Y643" s="42"/>
      <c r="Z643" s="42"/>
      <c r="AA643" s="42"/>
      <c r="AB643" s="42"/>
      <c r="AC643" s="42"/>
      <c r="AD643" s="42"/>
      <c r="AE643" s="42"/>
      <c r="AT643" s="20" t="s">
        <v>141</v>
      </c>
      <c r="AU643" s="20" t="s">
        <v>81</v>
      </c>
    </row>
    <row r="644" s="2" customFormat="1">
      <c r="A644" s="42"/>
      <c r="B644" s="43"/>
      <c r="C644" s="44"/>
      <c r="D644" s="221" t="s">
        <v>143</v>
      </c>
      <c r="E644" s="44"/>
      <c r="F644" s="222" t="s">
        <v>854</v>
      </c>
      <c r="G644" s="44"/>
      <c r="H644" s="44"/>
      <c r="I644" s="218"/>
      <c r="J644" s="44"/>
      <c r="K644" s="44"/>
      <c r="L644" s="48"/>
      <c r="M644" s="219"/>
      <c r="N644" s="220"/>
      <c r="O644" s="88"/>
      <c r="P644" s="88"/>
      <c r="Q644" s="88"/>
      <c r="R644" s="88"/>
      <c r="S644" s="88"/>
      <c r="T644" s="89"/>
      <c r="U644" s="42"/>
      <c r="V644" s="42"/>
      <c r="W644" s="42"/>
      <c r="X644" s="42"/>
      <c r="Y644" s="42"/>
      <c r="Z644" s="42"/>
      <c r="AA644" s="42"/>
      <c r="AB644" s="42"/>
      <c r="AC644" s="42"/>
      <c r="AD644" s="42"/>
      <c r="AE644" s="42"/>
      <c r="AT644" s="20" t="s">
        <v>143</v>
      </c>
      <c r="AU644" s="20" t="s">
        <v>81</v>
      </c>
    </row>
    <row r="645" s="2" customFormat="1" ht="24.15" customHeight="1">
      <c r="A645" s="42"/>
      <c r="B645" s="43"/>
      <c r="C645" s="203" t="s">
        <v>855</v>
      </c>
      <c r="D645" s="203" t="s">
        <v>134</v>
      </c>
      <c r="E645" s="204" t="s">
        <v>856</v>
      </c>
      <c r="F645" s="205" t="s">
        <v>857</v>
      </c>
      <c r="G645" s="206" t="s">
        <v>772</v>
      </c>
      <c r="H645" s="207">
        <v>4</v>
      </c>
      <c r="I645" s="208"/>
      <c r="J645" s="209">
        <f>ROUND(I645*H645,2)</f>
        <v>0</v>
      </c>
      <c r="K645" s="205" t="s">
        <v>138</v>
      </c>
      <c r="L645" s="48"/>
      <c r="M645" s="210" t="s">
        <v>21</v>
      </c>
      <c r="N645" s="211" t="s">
        <v>45</v>
      </c>
      <c r="O645" s="88"/>
      <c r="P645" s="212">
        <f>O645*H645</f>
        <v>0</v>
      </c>
      <c r="Q645" s="212">
        <v>0.00024000000000000001</v>
      </c>
      <c r="R645" s="212">
        <f>Q645*H645</f>
        <v>0.00096000000000000002</v>
      </c>
      <c r="S645" s="212">
        <v>0</v>
      </c>
      <c r="T645" s="213">
        <f>S645*H645</f>
        <v>0</v>
      </c>
      <c r="U645" s="42"/>
      <c r="V645" s="42"/>
      <c r="W645" s="42"/>
      <c r="X645" s="42"/>
      <c r="Y645" s="42"/>
      <c r="Z645" s="42"/>
      <c r="AA645" s="42"/>
      <c r="AB645" s="42"/>
      <c r="AC645" s="42"/>
      <c r="AD645" s="42"/>
      <c r="AE645" s="42"/>
      <c r="AR645" s="214" t="s">
        <v>273</v>
      </c>
      <c r="AT645" s="214" t="s">
        <v>134</v>
      </c>
      <c r="AU645" s="214" t="s">
        <v>81</v>
      </c>
      <c r="AY645" s="20" t="s">
        <v>131</v>
      </c>
      <c r="BE645" s="215">
        <f>IF(N645="základní",J645,0)</f>
        <v>0</v>
      </c>
      <c r="BF645" s="215">
        <f>IF(N645="snížená",J645,0)</f>
        <v>0</v>
      </c>
      <c r="BG645" s="215">
        <f>IF(N645="zákl. přenesená",J645,0)</f>
        <v>0</v>
      </c>
      <c r="BH645" s="215">
        <f>IF(N645="sníž. přenesená",J645,0)</f>
        <v>0</v>
      </c>
      <c r="BI645" s="215">
        <f>IF(N645="nulová",J645,0)</f>
        <v>0</v>
      </c>
      <c r="BJ645" s="20" t="s">
        <v>79</v>
      </c>
      <c r="BK645" s="215">
        <f>ROUND(I645*H645,2)</f>
        <v>0</v>
      </c>
      <c r="BL645" s="20" t="s">
        <v>273</v>
      </c>
      <c r="BM645" s="214" t="s">
        <v>858</v>
      </c>
    </row>
    <row r="646" s="2" customFormat="1">
      <c r="A646" s="42"/>
      <c r="B646" s="43"/>
      <c r="C646" s="44"/>
      <c r="D646" s="216" t="s">
        <v>141</v>
      </c>
      <c r="E646" s="44"/>
      <c r="F646" s="217" t="s">
        <v>859</v>
      </c>
      <c r="G646" s="44"/>
      <c r="H646" s="44"/>
      <c r="I646" s="218"/>
      <c r="J646" s="44"/>
      <c r="K646" s="44"/>
      <c r="L646" s="48"/>
      <c r="M646" s="219"/>
      <c r="N646" s="220"/>
      <c r="O646" s="88"/>
      <c r="P646" s="88"/>
      <c r="Q646" s="88"/>
      <c r="R646" s="88"/>
      <c r="S646" s="88"/>
      <c r="T646" s="89"/>
      <c r="U646" s="42"/>
      <c r="V646" s="42"/>
      <c r="W646" s="42"/>
      <c r="X646" s="42"/>
      <c r="Y646" s="42"/>
      <c r="Z646" s="42"/>
      <c r="AA646" s="42"/>
      <c r="AB646" s="42"/>
      <c r="AC646" s="42"/>
      <c r="AD646" s="42"/>
      <c r="AE646" s="42"/>
      <c r="AT646" s="20" t="s">
        <v>141</v>
      </c>
      <c r="AU646" s="20" t="s">
        <v>81</v>
      </c>
    </row>
    <row r="647" s="2" customFormat="1">
      <c r="A647" s="42"/>
      <c r="B647" s="43"/>
      <c r="C647" s="44"/>
      <c r="D647" s="221" t="s">
        <v>143</v>
      </c>
      <c r="E647" s="44"/>
      <c r="F647" s="222" t="s">
        <v>860</v>
      </c>
      <c r="G647" s="44"/>
      <c r="H647" s="44"/>
      <c r="I647" s="218"/>
      <c r="J647" s="44"/>
      <c r="K647" s="44"/>
      <c r="L647" s="48"/>
      <c r="M647" s="219"/>
      <c r="N647" s="220"/>
      <c r="O647" s="88"/>
      <c r="P647" s="88"/>
      <c r="Q647" s="88"/>
      <c r="R647" s="88"/>
      <c r="S647" s="88"/>
      <c r="T647" s="89"/>
      <c r="U647" s="42"/>
      <c r="V647" s="42"/>
      <c r="W647" s="42"/>
      <c r="X647" s="42"/>
      <c r="Y647" s="42"/>
      <c r="Z647" s="42"/>
      <c r="AA647" s="42"/>
      <c r="AB647" s="42"/>
      <c r="AC647" s="42"/>
      <c r="AD647" s="42"/>
      <c r="AE647" s="42"/>
      <c r="AT647" s="20" t="s">
        <v>143</v>
      </c>
      <c r="AU647" s="20" t="s">
        <v>81</v>
      </c>
    </row>
    <row r="648" s="2" customFormat="1" ht="21.75" customHeight="1">
      <c r="A648" s="42"/>
      <c r="B648" s="43"/>
      <c r="C648" s="203" t="s">
        <v>861</v>
      </c>
      <c r="D648" s="203" t="s">
        <v>134</v>
      </c>
      <c r="E648" s="204" t="s">
        <v>862</v>
      </c>
      <c r="F648" s="205" t="s">
        <v>863</v>
      </c>
      <c r="G648" s="206" t="s">
        <v>772</v>
      </c>
      <c r="H648" s="207">
        <v>2</v>
      </c>
      <c r="I648" s="208"/>
      <c r="J648" s="209">
        <f>ROUND(I648*H648,2)</f>
        <v>0</v>
      </c>
      <c r="K648" s="205" t="s">
        <v>138</v>
      </c>
      <c r="L648" s="48"/>
      <c r="M648" s="210" t="s">
        <v>21</v>
      </c>
      <c r="N648" s="211" t="s">
        <v>45</v>
      </c>
      <c r="O648" s="88"/>
      <c r="P648" s="212">
        <f>O648*H648</f>
        <v>0</v>
      </c>
      <c r="Q648" s="212">
        <v>0.0018</v>
      </c>
      <c r="R648" s="212">
        <f>Q648*H648</f>
        <v>0.0035999999999999999</v>
      </c>
      <c r="S648" s="212">
        <v>0</v>
      </c>
      <c r="T648" s="213">
        <f>S648*H648</f>
        <v>0</v>
      </c>
      <c r="U648" s="42"/>
      <c r="V648" s="42"/>
      <c r="W648" s="42"/>
      <c r="X648" s="42"/>
      <c r="Y648" s="42"/>
      <c r="Z648" s="42"/>
      <c r="AA648" s="42"/>
      <c r="AB648" s="42"/>
      <c r="AC648" s="42"/>
      <c r="AD648" s="42"/>
      <c r="AE648" s="42"/>
      <c r="AR648" s="214" t="s">
        <v>273</v>
      </c>
      <c r="AT648" s="214" t="s">
        <v>134</v>
      </c>
      <c r="AU648" s="214" t="s">
        <v>81</v>
      </c>
      <c r="AY648" s="20" t="s">
        <v>131</v>
      </c>
      <c r="BE648" s="215">
        <f>IF(N648="základní",J648,0)</f>
        <v>0</v>
      </c>
      <c r="BF648" s="215">
        <f>IF(N648="snížená",J648,0)</f>
        <v>0</v>
      </c>
      <c r="BG648" s="215">
        <f>IF(N648="zákl. přenesená",J648,0)</f>
        <v>0</v>
      </c>
      <c r="BH648" s="215">
        <f>IF(N648="sníž. přenesená",J648,0)</f>
        <v>0</v>
      </c>
      <c r="BI648" s="215">
        <f>IF(N648="nulová",J648,0)</f>
        <v>0</v>
      </c>
      <c r="BJ648" s="20" t="s">
        <v>79</v>
      </c>
      <c r="BK648" s="215">
        <f>ROUND(I648*H648,2)</f>
        <v>0</v>
      </c>
      <c r="BL648" s="20" t="s">
        <v>273</v>
      </c>
      <c r="BM648" s="214" t="s">
        <v>864</v>
      </c>
    </row>
    <row r="649" s="2" customFormat="1">
      <c r="A649" s="42"/>
      <c r="B649" s="43"/>
      <c r="C649" s="44"/>
      <c r="D649" s="216" t="s">
        <v>141</v>
      </c>
      <c r="E649" s="44"/>
      <c r="F649" s="217" t="s">
        <v>865</v>
      </c>
      <c r="G649" s="44"/>
      <c r="H649" s="44"/>
      <c r="I649" s="218"/>
      <c r="J649" s="44"/>
      <c r="K649" s="44"/>
      <c r="L649" s="48"/>
      <c r="M649" s="219"/>
      <c r="N649" s="220"/>
      <c r="O649" s="88"/>
      <c r="P649" s="88"/>
      <c r="Q649" s="88"/>
      <c r="R649" s="88"/>
      <c r="S649" s="88"/>
      <c r="T649" s="89"/>
      <c r="U649" s="42"/>
      <c r="V649" s="42"/>
      <c r="W649" s="42"/>
      <c r="X649" s="42"/>
      <c r="Y649" s="42"/>
      <c r="Z649" s="42"/>
      <c r="AA649" s="42"/>
      <c r="AB649" s="42"/>
      <c r="AC649" s="42"/>
      <c r="AD649" s="42"/>
      <c r="AE649" s="42"/>
      <c r="AT649" s="20" t="s">
        <v>141</v>
      </c>
      <c r="AU649" s="20" t="s">
        <v>81</v>
      </c>
    </row>
    <row r="650" s="2" customFormat="1">
      <c r="A650" s="42"/>
      <c r="B650" s="43"/>
      <c r="C650" s="44"/>
      <c r="D650" s="221" t="s">
        <v>143</v>
      </c>
      <c r="E650" s="44"/>
      <c r="F650" s="222" t="s">
        <v>866</v>
      </c>
      <c r="G650" s="44"/>
      <c r="H650" s="44"/>
      <c r="I650" s="218"/>
      <c r="J650" s="44"/>
      <c r="K650" s="44"/>
      <c r="L650" s="48"/>
      <c r="M650" s="219"/>
      <c r="N650" s="220"/>
      <c r="O650" s="88"/>
      <c r="P650" s="88"/>
      <c r="Q650" s="88"/>
      <c r="R650" s="88"/>
      <c r="S650" s="88"/>
      <c r="T650" s="89"/>
      <c r="U650" s="42"/>
      <c r="V650" s="42"/>
      <c r="W650" s="42"/>
      <c r="X650" s="42"/>
      <c r="Y650" s="42"/>
      <c r="Z650" s="42"/>
      <c r="AA650" s="42"/>
      <c r="AB650" s="42"/>
      <c r="AC650" s="42"/>
      <c r="AD650" s="42"/>
      <c r="AE650" s="42"/>
      <c r="AT650" s="20" t="s">
        <v>143</v>
      </c>
      <c r="AU650" s="20" t="s">
        <v>81</v>
      </c>
    </row>
    <row r="651" s="2" customFormat="1" ht="16.5" customHeight="1">
      <c r="A651" s="42"/>
      <c r="B651" s="43"/>
      <c r="C651" s="203" t="s">
        <v>867</v>
      </c>
      <c r="D651" s="203" t="s">
        <v>134</v>
      </c>
      <c r="E651" s="204" t="s">
        <v>868</v>
      </c>
      <c r="F651" s="205" t="s">
        <v>869</v>
      </c>
      <c r="G651" s="206" t="s">
        <v>137</v>
      </c>
      <c r="H651" s="207">
        <v>2</v>
      </c>
      <c r="I651" s="208"/>
      <c r="J651" s="209">
        <f>ROUND(I651*H651,2)</f>
        <v>0</v>
      </c>
      <c r="K651" s="205" t="s">
        <v>138</v>
      </c>
      <c r="L651" s="48"/>
      <c r="M651" s="210" t="s">
        <v>21</v>
      </c>
      <c r="N651" s="211" t="s">
        <v>45</v>
      </c>
      <c r="O651" s="88"/>
      <c r="P651" s="212">
        <f>O651*H651</f>
        <v>0</v>
      </c>
      <c r="Q651" s="212">
        <v>0.00023000000000000001</v>
      </c>
      <c r="R651" s="212">
        <f>Q651*H651</f>
        <v>0.00046000000000000001</v>
      </c>
      <c r="S651" s="212">
        <v>0</v>
      </c>
      <c r="T651" s="213">
        <f>S651*H651</f>
        <v>0</v>
      </c>
      <c r="U651" s="42"/>
      <c r="V651" s="42"/>
      <c r="W651" s="42"/>
      <c r="X651" s="42"/>
      <c r="Y651" s="42"/>
      <c r="Z651" s="42"/>
      <c r="AA651" s="42"/>
      <c r="AB651" s="42"/>
      <c r="AC651" s="42"/>
      <c r="AD651" s="42"/>
      <c r="AE651" s="42"/>
      <c r="AR651" s="214" t="s">
        <v>273</v>
      </c>
      <c r="AT651" s="214" t="s">
        <v>134</v>
      </c>
      <c r="AU651" s="214" t="s">
        <v>81</v>
      </c>
      <c r="AY651" s="20" t="s">
        <v>131</v>
      </c>
      <c r="BE651" s="215">
        <f>IF(N651="základní",J651,0)</f>
        <v>0</v>
      </c>
      <c r="BF651" s="215">
        <f>IF(N651="snížená",J651,0)</f>
        <v>0</v>
      </c>
      <c r="BG651" s="215">
        <f>IF(N651="zákl. přenesená",J651,0)</f>
        <v>0</v>
      </c>
      <c r="BH651" s="215">
        <f>IF(N651="sníž. přenesená",J651,0)</f>
        <v>0</v>
      </c>
      <c r="BI651" s="215">
        <f>IF(N651="nulová",J651,0)</f>
        <v>0</v>
      </c>
      <c r="BJ651" s="20" t="s">
        <v>79</v>
      </c>
      <c r="BK651" s="215">
        <f>ROUND(I651*H651,2)</f>
        <v>0</v>
      </c>
      <c r="BL651" s="20" t="s">
        <v>273</v>
      </c>
      <c r="BM651" s="214" t="s">
        <v>870</v>
      </c>
    </row>
    <row r="652" s="2" customFormat="1">
      <c r="A652" s="42"/>
      <c r="B652" s="43"/>
      <c r="C652" s="44"/>
      <c r="D652" s="216" t="s">
        <v>141</v>
      </c>
      <c r="E652" s="44"/>
      <c r="F652" s="217" t="s">
        <v>871</v>
      </c>
      <c r="G652" s="44"/>
      <c r="H652" s="44"/>
      <c r="I652" s="218"/>
      <c r="J652" s="44"/>
      <c r="K652" s="44"/>
      <c r="L652" s="48"/>
      <c r="M652" s="219"/>
      <c r="N652" s="220"/>
      <c r="O652" s="88"/>
      <c r="P652" s="88"/>
      <c r="Q652" s="88"/>
      <c r="R652" s="88"/>
      <c r="S652" s="88"/>
      <c r="T652" s="89"/>
      <c r="U652" s="42"/>
      <c r="V652" s="42"/>
      <c r="W652" s="42"/>
      <c r="X652" s="42"/>
      <c r="Y652" s="42"/>
      <c r="Z652" s="42"/>
      <c r="AA652" s="42"/>
      <c r="AB652" s="42"/>
      <c r="AC652" s="42"/>
      <c r="AD652" s="42"/>
      <c r="AE652" s="42"/>
      <c r="AT652" s="20" t="s">
        <v>141</v>
      </c>
      <c r="AU652" s="20" t="s">
        <v>81</v>
      </c>
    </row>
    <row r="653" s="2" customFormat="1">
      <c r="A653" s="42"/>
      <c r="B653" s="43"/>
      <c r="C653" s="44"/>
      <c r="D653" s="221" t="s">
        <v>143</v>
      </c>
      <c r="E653" s="44"/>
      <c r="F653" s="222" t="s">
        <v>872</v>
      </c>
      <c r="G653" s="44"/>
      <c r="H653" s="44"/>
      <c r="I653" s="218"/>
      <c r="J653" s="44"/>
      <c r="K653" s="44"/>
      <c r="L653" s="48"/>
      <c r="M653" s="219"/>
      <c r="N653" s="220"/>
      <c r="O653" s="88"/>
      <c r="P653" s="88"/>
      <c r="Q653" s="88"/>
      <c r="R653" s="88"/>
      <c r="S653" s="88"/>
      <c r="T653" s="89"/>
      <c r="U653" s="42"/>
      <c r="V653" s="42"/>
      <c r="W653" s="42"/>
      <c r="X653" s="42"/>
      <c r="Y653" s="42"/>
      <c r="Z653" s="42"/>
      <c r="AA653" s="42"/>
      <c r="AB653" s="42"/>
      <c r="AC653" s="42"/>
      <c r="AD653" s="42"/>
      <c r="AE653" s="42"/>
      <c r="AT653" s="20" t="s">
        <v>143</v>
      </c>
      <c r="AU653" s="20" t="s">
        <v>81</v>
      </c>
    </row>
    <row r="654" s="2" customFormat="1" ht="24.15" customHeight="1">
      <c r="A654" s="42"/>
      <c r="B654" s="43"/>
      <c r="C654" s="203" t="s">
        <v>873</v>
      </c>
      <c r="D654" s="203" t="s">
        <v>134</v>
      </c>
      <c r="E654" s="204" t="s">
        <v>874</v>
      </c>
      <c r="F654" s="205" t="s">
        <v>875</v>
      </c>
      <c r="G654" s="206" t="s">
        <v>170</v>
      </c>
      <c r="H654" s="207">
        <v>0.029999999999999999</v>
      </c>
      <c r="I654" s="208"/>
      <c r="J654" s="209">
        <f>ROUND(I654*H654,2)</f>
        <v>0</v>
      </c>
      <c r="K654" s="205" t="s">
        <v>138</v>
      </c>
      <c r="L654" s="48"/>
      <c r="M654" s="210" t="s">
        <v>21</v>
      </c>
      <c r="N654" s="211" t="s">
        <v>45</v>
      </c>
      <c r="O654" s="88"/>
      <c r="P654" s="212">
        <f>O654*H654</f>
        <v>0</v>
      </c>
      <c r="Q654" s="212">
        <v>0</v>
      </c>
      <c r="R654" s="212">
        <f>Q654*H654</f>
        <v>0</v>
      </c>
      <c r="S654" s="212">
        <v>0</v>
      </c>
      <c r="T654" s="213">
        <f>S654*H654</f>
        <v>0</v>
      </c>
      <c r="U654" s="42"/>
      <c r="V654" s="42"/>
      <c r="W654" s="42"/>
      <c r="X654" s="42"/>
      <c r="Y654" s="42"/>
      <c r="Z654" s="42"/>
      <c r="AA654" s="42"/>
      <c r="AB654" s="42"/>
      <c r="AC654" s="42"/>
      <c r="AD654" s="42"/>
      <c r="AE654" s="42"/>
      <c r="AR654" s="214" t="s">
        <v>273</v>
      </c>
      <c r="AT654" s="214" t="s">
        <v>134</v>
      </c>
      <c r="AU654" s="214" t="s">
        <v>81</v>
      </c>
      <c r="AY654" s="20" t="s">
        <v>131</v>
      </c>
      <c r="BE654" s="215">
        <f>IF(N654="základní",J654,0)</f>
        <v>0</v>
      </c>
      <c r="BF654" s="215">
        <f>IF(N654="snížená",J654,0)</f>
        <v>0</v>
      </c>
      <c r="BG654" s="215">
        <f>IF(N654="zákl. přenesená",J654,0)</f>
        <v>0</v>
      </c>
      <c r="BH654" s="215">
        <f>IF(N654="sníž. přenesená",J654,0)</f>
        <v>0</v>
      </c>
      <c r="BI654" s="215">
        <f>IF(N654="nulová",J654,0)</f>
        <v>0</v>
      </c>
      <c r="BJ654" s="20" t="s">
        <v>79</v>
      </c>
      <c r="BK654" s="215">
        <f>ROUND(I654*H654,2)</f>
        <v>0</v>
      </c>
      <c r="BL654" s="20" t="s">
        <v>273</v>
      </c>
      <c r="BM654" s="214" t="s">
        <v>876</v>
      </c>
    </row>
    <row r="655" s="2" customFormat="1">
      <c r="A655" s="42"/>
      <c r="B655" s="43"/>
      <c r="C655" s="44"/>
      <c r="D655" s="216" t="s">
        <v>141</v>
      </c>
      <c r="E655" s="44"/>
      <c r="F655" s="217" t="s">
        <v>877</v>
      </c>
      <c r="G655" s="44"/>
      <c r="H655" s="44"/>
      <c r="I655" s="218"/>
      <c r="J655" s="44"/>
      <c r="K655" s="44"/>
      <c r="L655" s="48"/>
      <c r="M655" s="219"/>
      <c r="N655" s="220"/>
      <c r="O655" s="88"/>
      <c r="P655" s="88"/>
      <c r="Q655" s="88"/>
      <c r="R655" s="88"/>
      <c r="S655" s="88"/>
      <c r="T655" s="89"/>
      <c r="U655" s="42"/>
      <c r="V655" s="42"/>
      <c r="W655" s="42"/>
      <c r="X655" s="42"/>
      <c r="Y655" s="42"/>
      <c r="Z655" s="42"/>
      <c r="AA655" s="42"/>
      <c r="AB655" s="42"/>
      <c r="AC655" s="42"/>
      <c r="AD655" s="42"/>
      <c r="AE655" s="42"/>
      <c r="AT655" s="20" t="s">
        <v>141</v>
      </c>
      <c r="AU655" s="20" t="s">
        <v>81</v>
      </c>
    </row>
    <row r="656" s="2" customFormat="1">
      <c r="A656" s="42"/>
      <c r="B656" s="43"/>
      <c r="C656" s="44"/>
      <c r="D656" s="221" t="s">
        <v>143</v>
      </c>
      <c r="E656" s="44"/>
      <c r="F656" s="222" t="s">
        <v>878</v>
      </c>
      <c r="G656" s="44"/>
      <c r="H656" s="44"/>
      <c r="I656" s="218"/>
      <c r="J656" s="44"/>
      <c r="K656" s="44"/>
      <c r="L656" s="48"/>
      <c r="M656" s="219"/>
      <c r="N656" s="220"/>
      <c r="O656" s="88"/>
      <c r="P656" s="88"/>
      <c r="Q656" s="88"/>
      <c r="R656" s="88"/>
      <c r="S656" s="88"/>
      <c r="T656" s="89"/>
      <c r="U656" s="42"/>
      <c r="V656" s="42"/>
      <c r="W656" s="42"/>
      <c r="X656" s="42"/>
      <c r="Y656" s="42"/>
      <c r="Z656" s="42"/>
      <c r="AA656" s="42"/>
      <c r="AB656" s="42"/>
      <c r="AC656" s="42"/>
      <c r="AD656" s="42"/>
      <c r="AE656" s="42"/>
      <c r="AT656" s="20" t="s">
        <v>143</v>
      </c>
      <c r="AU656" s="20" t="s">
        <v>81</v>
      </c>
    </row>
    <row r="657" s="12" customFormat="1" ht="22.8" customHeight="1">
      <c r="A657" s="12"/>
      <c r="B657" s="187"/>
      <c r="C657" s="188"/>
      <c r="D657" s="189" t="s">
        <v>73</v>
      </c>
      <c r="E657" s="201" t="s">
        <v>879</v>
      </c>
      <c r="F657" s="201" t="s">
        <v>880</v>
      </c>
      <c r="G657" s="188"/>
      <c r="H657" s="188"/>
      <c r="I657" s="191"/>
      <c r="J657" s="202">
        <f>BK657</f>
        <v>0</v>
      </c>
      <c r="K657" s="188"/>
      <c r="L657" s="193"/>
      <c r="M657" s="194"/>
      <c r="N657" s="195"/>
      <c r="O657" s="195"/>
      <c r="P657" s="196">
        <f>SUM(P658:P661)</f>
        <v>0</v>
      </c>
      <c r="Q657" s="195"/>
      <c r="R657" s="196">
        <f>SUM(R658:R661)</f>
        <v>2.0000000000000002E-05</v>
      </c>
      <c r="S657" s="195"/>
      <c r="T657" s="197">
        <f>SUM(T658:T661)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198" t="s">
        <v>81</v>
      </c>
      <c r="AT657" s="199" t="s">
        <v>73</v>
      </c>
      <c r="AU657" s="199" t="s">
        <v>79</v>
      </c>
      <c r="AY657" s="198" t="s">
        <v>131</v>
      </c>
      <c r="BK657" s="200">
        <f>SUM(BK658:BK661)</f>
        <v>0</v>
      </c>
    </row>
    <row r="658" s="2" customFormat="1" ht="33" customHeight="1">
      <c r="A658" s="42"/>
      <c r="B658" s="43"/>
      <c r="C658" s="203" t="s">
        <v>881</v>
      </c>
      <c r="D658" s="203" t="s">
        <v>134</v>
      </c>
      <c r="E658" s="204" t="s">
        <v>882</v>
      </c>
      <c r="F658" s="205" t="s">
        <v>883</v>
      </c>
      <c r="G658" s="206" t="s">
        <v>137</v>
      </c>
      <c r="H658" s="207">
        <v>2</v>
      </c>
      <c r="I658" s="208"/>
      <c r="J658" s="209">
        <f>ROUND(I658*H658,2)</f>
        <v>0</v>
      </c>
      <c r="K658" s="205" t="s">
        <v>138</v>
      </c>
      <c r="L658" s="48"/>
      <c r="M658" s="210" t="s">
        <v>21</v>
      </c>
      <c r="N658" s="211" t="s">
        <v>45</v>
      </c>
      <c r="O658" s="88"/>
      <c r="P658" s="212">
        <f>O658*H658</f>
        <v>0</v>
      </c>
      <c r="Q658" s="212">
        <v>1.0000000000000001E-05</v>
      </c>
      <c r="R658" s="212">
        <f>Q658*H658</f>
        <v>2.0000000000000002E-05</v>
      </c>
      <c r="S658" s="212">
        <v>0</v>
      </c>
      <c r="T658" s="213">
        <f>S658*H658</f>
        <v>0</v>
      </c>
      <c r="U658" s="42"/>
      <c r="V658" s="42"/>
      <c r="W658" s="42"/>
      <c r="X658" s="42"/>
      <c r="Y658" s="42"/>
      <c r="Z658" s="42"/>
      <c r="AA658" s="42"/>
      <c r="AB658" s="42"/>
      <c r="AC658" s="42"/>
      <c r="AD658" s="42"/>
      <c r="AE658" s="42"/>
      <c r="AR658" s="214" t="s">
        <v>273</v>
      </c>
      <c r="AT658" s="214" t="s">
        <v>134</v>
      </c>
      <c r="AU658" s="214" t="s">
        <v>81</v>
      </c>
      <c r="AY658" s="20" t="s">
        <v>131</v>
      </c>
      <c r="BE658" s="215">
        <f>IF(N658="základní",J658,0)</f>
        <v>0</v>
      </c>
      <c r="BF658" s="215">
        <f>IF(N658="snížená",J658,0)</f>
        <v>0</v>
      </c>
      <c r="BG658" s="215">
        <f>IF(N658="zákl. přenesená",J658,0)</f>
        <v>0</v>
      </c>
      <c r="BH658" s="215">
        <f>IF(N658="sníž. přenesená",J658,0)</f>
        <v>0</v>
      </c>
      <c r="BI658" s="215">
        <f>IF(N658="nulová",J658,0)</f>
        <v>0</v>
      </c>
      <c r="BJ658" s="20" t="s">
        <v>79</v>
      </c>
      <c r="BK658" s="215">
        <f>ROUND(I658*H658,2)</f>
        <v>0</v>
      </c>
      <c r="BL658" s="20" t="s">
        <v>273</v>
      </c>
      <c r="BM658" s="214" t="s">
        <v>884</v>
      </c>
    </row>
    <row r="659" s="2" customFormat="1">
      <c r="A659" s="42"/>
      <c r="B659" s="43"/>
      <c r="C659" s="44"/>
      <c r="D659" s="216" t="s">
        <v>141</v>
      </c>
      <c r="E659" s="44"/>
      <c r="F659" s="217" t="s">
        <v>885</v>
      </c>
      <c r="G659" s="44"/>
      <c r="H659" s="44"/>
      <c r="I659" s="218"/>
      <c r="J659" s="44"/>
      <c r="K659" s="44"/>
      <c r="L659" s="48"/>
      <c r="M659" s="219"/>
      <c r="N659" s="220"/>
      <c r="O659" s="88"/>
      <c r="P659" s="88"/>
      <c r="Q659" s="88"/>
      <c r="R659" s="88"/>
      <c r="S659" s="88"/>
      <c r="T659" s="89"/>
      <c r="U659" s="42"/>
      <c r="V659" s="42"/>
      <c r="W659" s="42"/>
      <c r="X659" s="42"/>
      <c r="Y659" s="42"/>
      <c r="Z659" s="42"/>
      <c r="AA659" s="42"/>
      <c r="AB659" s="42"/>
      <c r="AC659" s="42"/>
      <c r="AD659" s="42"/>
      <c r="AE659" s="42"/>
      <c r="AT659" s="20" t="s">
        <v>141</v>
      </c>
      <c r="AU659" s="20" t="s">
        <v>81</v>
      </c>
    </row>
    <row r="660" s="2" customFormat="1">
      <c r="A660" s="42"/>
      <c r="B660" s="43"/>
      <c r="C660" s="44"/>
      <c r="D660" s="221" t="s">
        <v>143</v>
      </c>
      <c r="E660" s="44"/>
      <c r="F660" s="222" t="s">
        <v>886</v>
      </c>
      <c r="G660" s="44"/>
      <c r="H660" s="44"/>
      <c r="I660" s="218"/>
      <c r="J660" s="44"/>
      <c r="K660" s="44"/>
      <c r="L660" s="48"/>
      <c r="M660" s="219"/>
      <c r="N660" s="220"/>
      <c r="O660" s="88"/>
      <c r="P660" s="88"/>
      <c r="Q660" s="88"/>
      <c r="R660" s="88"/>
      <c r="S660" s="88"/>
      <c r="T660" s="89"/>
      <c r="U660" s="42"/>
      <c r="V660" s="42"/>
      <c r="W660" s="42"/>
      <c r="X660" s="42"/>
      <c r="Y660" s="42"/>
      <c r="Z660" s="42"/>
      <c r="AA660" s="42"/>
      <c r="AB660" s="42"/>
      <c r="AC660" s="42"/>
      <c r="AD660" s="42"/>
      <c r="AE660" s="42"/>
      <c r="AT660" s="20" t="s">
        <v>143</v>
      </c>
      <c r="AU660" s="20" t="s">
        <v>81</v>
      </c>
    </row>
    <row r="661" s="13" customFormat="1">
      <c r="A661" s="13"/>
      <c r="B661" s="223"/>
      <c r="C661" s="224"/>
      <c r="D661" s="216" t="s">
        <v>145</v>
      </c>
      <c r="E661" s="225" t="s">
        <v>21</v>
      </c>
      <c r="F661" s="226" t="s">
        <v>887</v>
      </c>
      <c r="G661" s="224"/>
      <c r="H661" s="227">
        <v>2</v>
      </c>
      <c r="I661" s="228"/>
      <c r="J661" s="224"/>
      <c r="K661" s="224"/>
      <c r="L661" s="229"/>
      <c r="M661" s="230"/>
      <c r="N661" s="231"/>
      <c r="O661" s="231"/>
      <c r="P661" s="231"/>
      <c r="Q661" s="231"/>
      <c r="R661" s="231"/>
      <c r="S661" s="231"/>
      <c r="T661" s="23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3" t="s">
        <v>145</v>
      </c>
      <c r="AU661" s="233" t="s">
        <v>81</v>
      </c>
      <c r="AV661" s="13" t="s">
        <v>81</v>
      </c>
      <c r="AW661" s="13" t="s">
        <v>36</v>
      </c>
      <c r="AX661" s="13" t="s">
        <v>79</v>
      </c>
      <c r="AY661" s="233" t="s">
        <v>131</v>
      </c>
    </row>
    <row r="662" s="12" customFormat="1" ht="22.8" customHeight="1">
      <c r="A662" s="12"/>
      <c r="B662" s="187"/>
      <c r="C662" s="188"/>
      <c r="D662" s="189" t="s">
        <v>73</v>
      </c>
      <c r="E662" s="201" t="s">
        <v>888</v>
      </c>
      <c r="F662" s="201" t="s">
        <v>889</v>
      </c>
      <c r="G662" s="188"/>
      <c r="H662" s="188"/>
      <c r="I662" s="191"/>
      <c r="J662" s="202">
        <f>BK662</f>
        <v>0</v>
      </c>
      <c r="K662" s="188"/>
      <c r="L662" s="193"/>
      <c r="M662" s="194"/>
      <c r="N662" s="195"/>
      <c r="O662" s="195"/>
      <c r="P662" s="196">
        <f>SUM(P663:P705)</f>
        <v>0</v>
      </c>
      <c r="Q662" s="195"/>
      <c r="R662" s="196">
        <f>SUM(R663:R705)</f>
        <v>0.20199999999999999</v>
      </c>
      <c r="S662" s="195"/>
      <c r="T662" s="197">
        <f>SUM(T663:T705)</f>
        <v>0.0090000000000000011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198" t="s">
        <v>81</v>
      </c>
      <c r="AT662" s="199" t="s">
        <v>73</v>
      </c>
      <c r="AU662" s="199" t="s">
        <v>79</v>
      </c>
      <c r="AY662" s="198" t="s">
        <v>131</v>
      </c>
      <c r="BK662" s="200">
        <f>SUM(BK663:BK705)</f>
        <v>0</v>
      </c>
    </row>
    <row r="663" s="2" customFormat="1" ht="33" customHeight="1">
      <c r="A663" s="42"/>
      <c r="B663" s="43"/>
      <c r="C663" s="203" t="s">
        <v>890</v>
      </c>
      <c r="D663" s="203" t="s">
        <v>134</v>
      </c>
      <c r="E663" s="204" t="s">
        <v>891</v>
      </c>
      <c r="F663" s="205" t="s">
        <v>892</v>
      </c>
      <c r="G663" s="206" t="s">
        <v>772</v>
      </c>
      <c r="H663" s="207">
        <v>1</v>
      </c>
      <c r="I663" s="208"/>
      <c r="J663" s="209">
        <f>ROUND(I663*H663,2)</f>
        <v>0</v>
      </c>
      <c r="K663" s="205" t="s">
        <v>21</v>
      </c>
      <c r="L663" s="48"/>
      <c r="M663" s="210" t="s">
        <v>21</v>
      </c>
      <c r="N663" s="211" t="s">
        <v>45</v>
      </c>
      <c r="O663" s="88"/>
      <c r="P663" s="212">
        <f>O663*H663</f>
        <v>0</v>
      </c>
      <c r="Q663" s="212">
        <v>0</v>
      </c>
      <c r="R663" s="212">
        <f>Q663*H663</f>
        <v>0</v>
      </c>
      <c r="S663" s="212">
        <v>0</v>
      </c>
      <c r="T663" s="213">
        <f>S663*H663</f>
        <v>0</v>
      </c>
      <c r="U663" s="42"/>
      <c r="V663" s="42"/>
      <c r="W663" s="42"/>
      <c r="X663" s="42"/>
      <c r="Y663" s="42"/>
      <c r="Z663" s="42"/>
      <c r="AA663" s="42"/>
      <c r="AB663" s="42"/>
      <c r="AC663" s="42"/>
      <c r="AD663" s="42"/>
      <c r="AE663" s="42"/>
      <c r="AR663" s="214" t="s">
        <v>273</v>
      </c>
      <c r="AT663" s="214" t="s">
        <v>134</v>
      </c>
      <c r="AU663" s="214" t="s">
        <v>81</v>
      </c>
      <c r="AY663" s="20" t="s">
        <v>131</v>
      </c>
      <c r="BE663" s="215">
        <f>IF(N663="základní",J663,0)</f>
        <v>0</v>
      </c>
      <c r="BF663" s="215">
        <f>IF(N663="snížená",J663,0)</f>
        <v>0</v>
      </c>
      <c r="BG663" s="215">
        <f>IF(N663="zákl. přenesená",J663,0)</f>
        <v>0</v>
      </c>
      <c r="BH663" s="215">
        <f>IF(N663="sníž. přenesená",J663,0)</f>
        <v>0</v>
      </c>
      <c r="BI663" s="215">
        <f>IF(N663="nulová",J663,0)</f>
        <v>0</v>
      </c>
      <c r="BJ663" s="20" t="s">
        <v>79</v>
      </c>
      <c r="BK663" s="215">
        <f>ROUND(I663*H663,2)</f>
        <v>0</v>
      </c>
      <c r="BL663" s="20" t="s">
        <v>273</v>
      </c>
      <c r="BM663" s="214" t="s">
        <v>893</v>
      </c>
    </row>
    <row r="664" s="2" customFormat="1">
      <c r="A664" s="42"/>
      <c r="B664" s="43"/>
      <c r="C664" s="44"/>
      <c r="D664" s="216" t="s">
        <v>141</v>
      </c>
      <c r="E664" s="44"/>
      <c r="F664" s="217" t="s">
        <v>892</v>
      </c>
      <c r="G664" s="44"/>
      <c r="H664" s="44"/>
      <c r="I664" s="218"/>
      <c r="J664" s="44"/>
      <c r="K664" s="44"/>
      <c r="L664" s="48"/>
      <c r="M664" s="219"/>
      <c r="N664" s="220"/>
      <c r="O664" s="88"/>
      <c r="P664" s="88"/>
      <c r="Q664" s="88"/>
      <c r="R664" s="88"/>
      <c r="S664" s="88"/>
      <c r="T664" s="89"/>
      <c r="U664" s="42"/>
      <c r="V664" s="42"/>
      <c r="W664" s="42"/>
      <c r="X664" s="42"/>
      <c r="Y664" s="42"/>
      <c r="Z664" s="42"/>
      <c r="AA664" s="42"/>
      <c r="AB664" s="42"/>
      <c r="AC664" s="42"/>
      <c r="AD664" s="42"/>
      <c r="AE664" s="42"/>
      <c r="AT664" s="20" t="s">
        <v>141</v>
      </c>
      <c r="AU664" s="20" t="s">
        <v>81</v>
      </c>
    </row>
    <row r="665" s="2" customFormat="1" ht="21.75" customHeight="1">
      <c r="A665" s="42"/>
      <c r="B665" s="43"/>
      <c r="C665" s="203" t="s">
        <v>894</v>
      </c>
      <c r="D665" s="203" t="s">
        <v>134</v>
      </c>
      <c r="E665" s="204" t="s">
        <v>895</v>
      </c>
      <c r="F665" s="205" t="s">
        <v>896</v>
      </c>
      <c r="G665" s="206" t="s">
        <v>137</v>
      </c>
      <c r="H665" s="207">
        <v>12</v>
      </c>
      <c r="I665" s="208"/>
      <c r="J665" s="209">
        <f>ROUND(I665*H665,2)</f>
        <v>0</v>
      </c>
      <c r="K665" s="205" t="s">
        <v>21</v>
      </c>
      <c r="L665" s="48"/>
      <c r="M665" s="210" t="s">
        <v>21</v>
      </c>
      <c r="N665" s="211" t="s">
        <v>45</v>
      </c>
      <c r="O665" s="88"/>
      <c r="P665" s="212">
        <f>O665*H665</f>
        <v>0</v>
      </c>
      <c r="Q665" s="212">
        <v>0</v>
      </c>
      <c r="R665" s="212">
        <f>Q665*H665</f>
        <v>0</v>
      </c>
      <c r="S665" s="212">
        <v>0</v>
      </c>
      <c r="T665" s="213">
        <f>S665*H665</f>
        <v>0</v>
      </c>
      <c r="U665" s="42"/>
      <c r="V665" s="42"/>
      <c r="W665" s="42"/>
      <c r="X665" s="42"/>
      <c r="Y665" s="42"/>
      <c r="Z665" s="42"/>
      <c r="AA665" s="42"/>
      <c r="AB665" s="42"/>
      <c r="AC665" s="42"/>
      <c r="AD665" s="42"/>
      <c r="AE665" s="42"/>
      <c r="AR665" s="214" t="s">
        <v>273</v>
      </c>
      <c r="AT665" s="214" t="s">
        <v>134</v>
      </c>
      <c r="AU665" s="214" t="s">
        <v>81</v>
      </c>
      <c r="AY665" s="20" t="s">
        <v>131</v>
      </c>
      <c r="BE665" s="215">
        <f>IF(N665="základní",J665,0)</f>
        <v>0</v>
      </c>
      <c r="BF665" s="215">
        <f>IF(N665="snížená",J665,0)</f>
        <v>0</v>
      </c>
      <c r="BG665" s="215">
        <f>IF(N665="zákl. přenesená",J665,0)</f>
        <v>0</v>
      </c>
      <c r="BH665" s="215">
        <f>IF(N665="sníž. přenesená",J665,0)</f>
        <v>0</v>
      </c>
      <c r="BI665" s="215">
        <f>IF(N665="nulová",J665,0)</f>
        <v>0</v>
      </c>
      <c r="BJ665" s="20" t="s">
        <v>79</v>
      </c>
      <c r="BK665" s="215">
        <f>ROUND(I665*H665,2)</f>
        <v>0</v>
      </c>
      <c r="BL665" s="20" t="s">
        <v>273</v>
      </c>
      <c r="BM665" s="214" t="s">
        <v>897</v>
      </c>
    </row>
    <row r="666" s="2" customFormat="1">
      <c r="A666" s="42"/>
      <c r="B666" s="43"/>
      <c r="C666" s="44"/>
      <c r="D666" s="216" t="s">
        <v>141</v>
      </c>
      <c r="E666" s="44"/>
      <c r="F666" s="217" t="s">
        <v>898</v>
      </c>
      <c r="G666" s="44"/>
      <c r="H666" s="44"/>
      <c r="I666" s="218"/>
      <c r="J666" s="44"/>
      <c r="K666" s="44"/>
      <c r="L666" s="48"/>
      <c r="M666" s="219"/>
      <c r="N666" s="220"/>
      <c r="O666" s="88"/>
      <c r="P666" s="88"/>
      <c r="Q666" s="88"/>
      <c r="R666" s="88"/>
      <c r="S666" s="88"/>
      <c r="T666" s="89"/>
      <c r="U666" s="42"/>
      <c r="V666" s="42"/>
      <c r="W666" s="42"/>
      <c r="X666" s="42"/>
      <c r="Y666" s="42"/>
      <c r="Z666" s="42"/>
      <c r="AA666" s="42"/>
      <c r="AB666" s="42"/>
      <c r="AC666" s="42"/>
      <c r="AD666" s="42"/>
      <c r="AE666" s="42"/>
      <c r="AT666" s="20" t="s">
        <v>141</v>
      </c>
      <c r="AU666" s="20" t="s">
        <v>81</v>
      </c>
    </row>
    <row r="667" s="14" customFormat="1">
      <c r="A667" s="14"/>
      <c r="B667" s="234"/>
      <c r="C667" s="235"/>
      <c r="D667" s="216" t="s">
        <v>145</v>
      </c>
      <c r="E667" s="236" t="s">
        <v>21</v>
      </c>
      <c r="F667" s="237" t="s">
        <v>899</v>
      </c>
      <c r="G667" s="235"/>
      <c r="H667" s="236" t="s">
        <v>21</v>
      </c>
      <c r="I667" s="238"/>
      <c r="J667" s="235"/>
      <c r="K667" s="235"/>
      <c r="L667" s="239"/>
      <c r="M667" s="240"/>
      <c r="N667" s="241"/>
      <c r="O667" s="241"/>
      <c r="P667" s="241"/>
      <c r="Q667" s="241"/>
      <c r="R667" s="241"/>
      <c r="S667" s="241"/>
      <c r="T667" s="24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3" t="s">
        <v>145</v>
      </c>
      <c r="AU667" s="243" t="s">
        <v>81</v>
      </c>
      <c r="AV667" s="14" t="s">
        <v>79</v>
      </c>
      <c r="AW667" s="14" t="s">
        <v>36</v>
      </c>
      <c r="AX667" s="14" t="s">
        <v>74</v>
      </c>
      <c r="AY667" s="243" t="s">
        <v>131</v>
      </c>
    </row>
    <row r="668" s="13" customFormat="1">
      <c r="A668" s="13"/>
      <c r="B668" s="223"/>
      <c r="C668" s="224"/>
      <c r="D668" s="216" t="s">
        <v>145</v>
      </c>
      <c r="E668" s="225" t="s">
        <v>21</v>
      </c>
      <c r="F668" s="226" t="s">
        <v>900</v>
      </c>
      <c r="G668" s="224"/>
      <c r="H668" s="227">
        <v>8</v>
      </c>
      <c r="I668" s="228"/>
      <c r="J668" s="224"/>
      <c r="K668" s="224"/>
      <c r="L668" s="229"/>
      <c r="M668" s="230"/>
      <c r="N668" s="231"/>
      <c r="O668" s="231"/>
      <c r="P668" s="231"/>
      <c r="Q668" s="231"/>
      <c r="R668" s="231"/>
      <c r="S668" s="231"/>
      <c r="T668" s="23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3" t="s">
        <v>145</v>
      </c>
      <c r="AU668" s="233" t="s">
        <v>81</v>
      </c>
      <c r="AV668" s="13" t="s">
        <v>81</v>
      </c>
      <c r="AW668" s="13" t="s">
        <v>36</v>
      </c>
      <c r="AX668" s="13" t="s">
        <v>74</v>
      </c>
      <c r="AY668" s="233" t="s">
        <v>131</v>
      </c>
    </row>
    <row r="669" s="13" customFormat="1">
      <c r="A669" s="13"/>
      <c r="B669" s="223"/>
      <c r="C669" s="224"/>
      <c r="D669" s="216" t="s">
        <v>145</v>
      </c>
      <c r="E669" s="225" t="s">
        <v>21</v>
      </c>
      <c r="F669" s="226" t="s">
        <v>901</v>
      </c>
      <c r="G669" s="224"/>
      <c r="H669" s="227">
        <v>4</v>
      </c>
      <c r="I669" s="228"/>
      <c r="J669" s="224"/>
      <c r="K669" s="224"/>
      <c r="L669" s="229"/>
      <c r="M669" s="230"/>
      <c r="N669" s="231"/>
      <c r="O669" s="231"/>
      <c r="P669" s="231"/>
      <c r="Q669" s="231"/>
      <c r="R669" s="231"/>
      <c r="S669" s="231"/>
      <c r="T669" s="23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3" t="s">
        <v>145</v>
      </c>
      <c r="AU669" s="233" t="s">
        <v>81</v>
      </c>
      <c r="AV669" s="13" t="s">
        <v>81</v>
      </c>
      <c r="AW669" s="13" t="s">
        <v>36</v>
      </c>
      <c r="AX669" s="13" t="s">
        <v>74</v>
      </c>
      <c r="AY669" s="233" t="s">
        <v>131</v>
      </c>
    </row>
    <row r="670" s="15" customFormat="1">
      <c r="A670" s="15"/>
      <c r="B670" s="244"/>
      <c r="C670" s="245"/>
      <c r="D670" s="216" t="s">
        <v>145</v>
      </c>
      <c r="E670" s="246" t="s">
        <v>21</v>
      </c>
      <c r="F670" s="247" t="s">
        <v>166</v>
      </c>
      <c r="G670" s="245"/>
      <c r="H670" s="248">
        <v>12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54" t="s">
        <v>145</v>
      </c>
      <c r="AU670" s="254" t="s">
        <v>81</v>
      </c>
      <c r="AV670" s="15" t="s">
        <v>139</v>
      </c>
      <c r="AW670" s="15" t="s">
        <v>36</v>
      </c>
      <c r="AX670" s="15" t="s">
        <v>79</v>
      </c>
      <c r="AY670" s="254" t="s">
        <v>131</v>
      </c>
    </row>
    <row r="671" s="2" customFormat="1" ht="44.25" customHeight="1">
      <c r="A671" s="42"/>
      <c r="B671" s="43"/>
      <c r="C671" s="203" t="s">
        <v>902</v>
      </c>
      <c r="D671" s="203" t="s">
        <v>134</v>
      </c>
      <c r="E671" s="204" t="s">
        <v>903</v>
      </c>
      <c r="F671" s="205" t="s">
        <v>904</v>
      </c>
      <c r="G671" s="206" t="s">
        <v>137</v>
      </c>
      <c r="H671" s="207">
        <v>6</v>
      </c>
      <c r="I671" s="208"/>
      <c r="J671" s="209">
        <f>ROUND(I671*H671,2)</f>
        <v>0</v>
      </c>
      <c r="K671" s="205" t="s">
        <v>21</v>
      </c>
      <c r="L671" s="48"/>
      <c r="M671" s="210" t="s">
        <v>21</v>
      </c>
      <c r="N671" s="211" t="s">
        <v>45</v>
      </c>
      <c r="O671" s="88"/>
      <c r="P671" s="212">
        <f>O671*H671</f>
        <v>0</v>
      </c>
      <c r="Q671" s="212">
        <v>0</v>
      </c>
      <c r="R671" s="212">
        <f>Q671*H671</f>
        <v>0</v>
      </c>
      <c r="S671" s="212">
        <v>0</v>
      </c>
      <c r="T671" s="213">
        <f>S671*H671</f>
        <v>0</v>
      </c>
      <c r="U671" s="42"/>
      <c r="V671" s="42"/>
      <c r="W671" s="42"/>
      <c r="X671" s="42"/>
      <c r="Y671" s="42"/>
      <c r="Z671" s="42"/>
      <c r="AA671" s="42"/>
      <c r="AB671" s="42"/>
      <c r="AC671" s="42"/>
      <c r="AD671" s="42"/>
      <c r="AE671" s="42"/>
      <c r="AR671" s="214" t="s">
        <v>273</v>
      </c>
      <c r="AT671" s="214" t="s">
        <v>134</v>
      </c>
      <c r="AU671" s="214" t="s">
        <v>81</v>
      </c>
      <c r="AY671" s="20" t="s">
        <v>131</v>
      </c>
      <c r="BE671" s="215">
        <f>IF(N671="základní",J671,0)</f>
        <v>0</v>
      </c>
      <c r="BF671" s="215">
        <f>IF(N671="snížená",J671,0)</f>
        <v>0</v>
      </c>
      <c r="BG671" s="215">
        <f>IF(N671="zákl. přenesená",J671,0)</f>
        <v>0</v>
      </c>
      <c r="BH671" s="215">
        <f>IF(N671="sníž. přenesená",J671,0)</f>
        <v>0</v>
      </c>
      <c r="BI671" s="215">
        <f>IF(N671="nulová",J671,0)</f>
        <v>0</v>
      </c>
      <c r="BJ671" s="20" t="s">
        <v>79</v>
      </c>
      <c r="BK671" s="215">
        <f>ROUND(I671*H671,2)</f>
        <v>0</v>
      </c>
      <c r="BL671" s="20" t="s">
        <v>273</v>
      </c>
      <c r="BM671" s="214" t="s">
        <v>905</v>
      </c>
    </row>
    <row r="672" s="2" customFormat="1">
      <c r="A672" s="42"/>
      <c r="B672" s="43"/>
      <c r="C672" s="44"/>
      <c r="D672" s="216" t="s">
        <v>141</v>
      </c>
      <c r="E672" s="44"/>
      <c r="F672" s="217" t="s">
        <v>904</v>
      </c>
      <c r="G672" s="44"/>
      <c r="H672" s="44"/>
      <c r="I672" s="218"/>
      <c r="J672" s="44"/>
      <c r="K672" s="44"/>
      <c r="L672" s="48"/>
      <c r="M672" s="219"/>
      <c r="N672" s="220"/>
      <c r="O672" s="88"/>
      <c r="P672" s="88"/>
      <c r="Q672" s="88"/>
      <c r="R672" s="88"/>
      <c r="S672" s="88"/>
      <c r="T672" s="89"/>
      <c r="U672" s="42"/>
      <c r="V672" s="42"/>
      <c r="W672" s="42"/>
      <c r="X672" s="42"/>
      <c r="Y672" s="42"/>
      <c r="Z672" s="42"/>
      <c r="AA672" s="42"/>
      <c r="AB672" s="42"/>
      <c r="AC672" s="42"/>
      <c r="AD672" s="42"/>
      <c r="AE672" s="42"/>
      <c r="AT672" s="20" t="s">
        <v>141</v>
      </c>
      <c r="AU672" s="20" t="s">
        <v>81</v>
      </c>
    </row>
    <row r="673" s="13" customFormat="1">
      <c r="A673" s="13"/>
      <c r="B673" s="223"/>
      <c r="C673" s="224"/>
      <c r="D673" s="216" t="s">
        <v>145</v>
      </c>
      <c r="E673" s="225" t="s">
        <v>21</v>
      </c>
      <c r="F673" s="226" t="s">
        <v>906</v>
      </c>
      <c r="G673" s="224"/>
      <c r="H673" s="227">
        <v>6</v>
      </c>
      <c r="I673" s="228"/>
      <c r="J673" s="224"/>
      <c r="K673" s="224"/>
      <c r="L673" s="229"/>
      <c r="M673" s="230"/>
      <c r="N673" s="231"/>
      <c r="O673" s="231"/>
      <c r="P673" s="231"/>
      <c r="Q673" s="231"/>
      <c r="R673" s="231"/>
      <c r="S673" s="231"/>
      <c r="T673" s="23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3" t="s">
        <v>145</v>
      </c>
      <c r="AU673" s="233" t="s">
        <v>81</v>
      </c>
      <c r="AV673" s="13" t="s">
        <v>81</v>
      </c>
      <c r="AW673" s="13" t="s">
        <v>36</v>
      </c>
      <c r="AX673" s="13" t="s">
        <v>79</v>
      </c>
      <c r="AY673" s="233" t="s">
        <v>131</v>
      </c>
    </row>
    <row r="674" s="2" customFormat="1" ht="24.15" customHeight="1">
      <c r="A674" s="42"/>
      <c r="B674" s="43"/>
      <c r="C674" s="203" t="s">
        <v>907</v>
      </c>
      <c r="D674" s="203" t="s">
        <v>134</v>
      </c>
      <c r="E674" s="204" t="s">
        <v>908</v>
      </c>
      <c r="F674" s="205" t="s">
        <v>909</v>
      </c>
      <c r="G674" s="206" t="s">
        <v>137</v>
      </c>
      <c r="H674" s="207">
        <v>12</v>
      </c>
      <c r="I674" s="208"/>
      <c r="J674" s="209">
        <f>ROUND(I674*H674,2)</f>
        <v>0</v>
      </c>
      <c r="K674" s="205" t="s">
        <v>21</v>
      </c>
      <c r="L674" s="48"/>
      <c r="M674" s="210" t="s">
        <v>21</v>
      </c>
      <c r="N674" s="211" t="s">
        <v>45</v>
      </c>
      <c r="O674" s="88"/>
      <c r="P674" s="212">
        <f>O674*H674</f>
        <v>0</v>
      </c>
      <c r="Q674" s="212">
        <v>1.0000000000000001E-05</v>
      </c>
      <c r="R674" s="212">
        <f>Q674*H674</f>
        <v>0.00012000000000000002</v>
      </c>
      <c r="S674" s="212">
        <v>0.00075000000000000002</v>
      </c>
      <c r="T674" s="213">
        <f>S674*H674</f>
        <v>0.0090000000000000011</v>
      </c>
      <c r="U674" s="42"/>
      <c r="V674" s="42"/>
      <c r="W674" s="42"/>
      <c r="X674" s="42"/>
      <c r="Y674" s="42"/>
      <c r="Z674" s="42"/>
      <c r="AA674" s="42"/>
      <c r="AB674" s="42"/>
      <c r="AC674" s="42"/>
      <c r="AD674" s="42"/>
      <c r="AE674" s="42"/>
      <c r="AR674" s="214" t="s">
        <v>273</v>
      </c>
      <c r="AT674" s="214" t="s">
        <v>134</v>
      </c>
      <c r="AU674" s="214" t="s">
        <v>81</v>
      </c>
      <c r="AY674" s="20" t="s">
        <v>131</v>
      </c>
      <c r="BE674" s="215">
        <f>IF(N674="základní",J674,0)</f>
        <v>0</v>
      </c>
      <c r="BF674" s="215">
        <f>IF(N674="snížená",J674,0)</f>
        <v>0</v>
      </c>
      <c r="BG674" s="215">
        <f>IF(N674="zákl. přenesená",J674,0)</f>
        <v>0</v>
      </c>
      <c r="BH674" s="215">
        <f>IF(N674="sníž. přenesená",J674,0)</f>
        <v>0</v>
      </c>
      <c r="BI674" s="215">
        <f>IF(N674="nulová",J674,0)</f>
        <v>0</v>
      </c>
      <c r="BJ674" s="20" t="s">
        <v>79</v>
      </c>
      <c r="BK674" s="215">
        <f>ROUND(I674*H674,2)</f>
        <v>0</v>
      </c>
      <c r="BL674" s="20" t="s">
        <v>273</v>
      </c>
      <c r="BM674" s="214" t="s">
        <v>910</v>
      </c>
    </row>
    <row r="675" s="2" customFormat="1">
      <c r="A675" s="42"/>
      <c r="B675" s="43"/>
      <c r="C675" s="44"/>
      <c r="D675" s="216" t="s">
        <v>141</v>
      </c>
      <c r="E675" s="44"/>
      <c r="F675" s="217" t="s">
        <v>909</v>
      </c>
      <c r="G675" s="44"/>
      <c r="H675" s="44"/>
      <c r="I675" s="218"/>
      <c r="J675" s="44"/>
      <c r="K675" s="44"/>
      <c r="L675" s="48"/>
      <c r="M675" s="219"/>
      <c r="N675" s="220"/>
      <c r="O675" s="88"/>
      <c r="P675" s="88"/>
      <c r="Q675" s="88"/>
      <c r="R675" s="88"/>
      <c r="S675" s="88"/>
      <c r="T675" s="89"/>
      <c r="U675" s="42"/>
      <c r="V675" s="42"/>
      <c r="W675" s="42"/>
      <c r="X675" s="42"/>
      <c r="Y675" s="42"/>
      <c r="Z675" s="42"/>
      <c r="AA675" s="42"/>
      <c r="AB675" s="42"/>
      <c r="AC675" s="42"/>
      <c r="AD675" s="42"/>
      <c r="AE675" s="42"/>
      <c r="AT675" s="20" t="s">
        <v>141</v>
      </c>
      <c r="AU675" s="20" t="s">
        <v>81</v>
      </c>
    </row>
    <row r="676" s="13" customFormat="1">
      <c r="A676" s="13"/>
      <c r="B676" s="223"/>
      <c r="C676" s="224"/>
      <c r="D676" s="216" t="s">
        <v>145</v>
      </c>
      <c r="E676" s="225" t="s">
        <v>21</v>
      </c>
      <c r="F676" s="226" t="s">
        <v>911</v>
      </c>
      <c r="G676" s="224"/>
      <c r="H676" s="227">
        <v>12</v>
      </c>
      <c r="I676" s="228"/>
      <c r="J676" s="224"/>
      <c r="K676" s="224"/>
      <c r="L676" s="229"/>
      <c r="M676" s="230"/>
      <c r="N676" s="231"/>
      <c r="O676" s="231"/>
      <c r="P676" s="231"/>
      <c r="Q676" s="231"/>
      <c r="R676" s="231"/>
      <c r="S676" s="231"/>
      <c r="T676" s="23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3" t="s">
        <v>145</v>
      </c>
      <c r="AU676" s="233" t="s">
        <v>81</v>
      </c>
      <c r="AV676" s="13" t="s">
        <v>81</v>
      </c>
      <c r="AW676" s="13" t="s">
        <v>36</v>
      </c>
      <c r="AX676" s="13" t="s">
        <v>79</v>
      </c>
      <c r="AY676" s="233" t="s">
        <v>131</v>
      </c>
    </row>
    <row r="677" s="2" customFormat="1" ht="24.15" customHeight="1">
      <c r="A677" s="42"/>
      <c r="B677" s="43"/>
      <c r="C677" s="203" t="s">
        <v>912</v>
      </c>
      <c r="D677" s="203" t="s">
        <v>134</v>
      </c>
      <c r="E677" s="204" t="s">
        <v>913</v>
      </c>
      <c r="F677" s="205" t="s">
        <v>914</v>
      </c>
      <c r="G677" s="206" t="s">
        <v>137</v>
      </c>
      <c r="H677" s="207">
        <v>12</v>
      </c>
      <c r="I677" s="208"/>
      <c r="J677" s="209">
        <f>ROUND(I677*H677,2)</f>
        <v>0</v>
      </c>
      <c r="K677" s="205" t="s">
        <v>21</v>
      </c>
      <c r="L677" s="48"/>
      <c r="M677" s="210" t="s">
        <v>21</v>
      </c>
      <c r="N677" s="211" t="s">
        <v>45</v>
      </c>
      <c r="O677" s="88"/>
      <c r="P677" s="212">
        <f>O677*H677</f>
        <v>0</v>
      </c>
      <c r="Q677" s="212">
        <v>0.0012800000000000001</v>
      </c>
      <c r="R677" s="212">
        <f>Q677*H677</f>
        <v>0.015360000000000002</v>
      </c>
      <c r="S677" s="212">
        <v>0</v>
      </c>
      <c r="T677" s="213">
        <f>S677*H677</f>
        <v>0</v>
      </c>
      <c r="U677" s="42"/>
      <c r="V677" s="42"/>
      <c r="W677" s="42"/>
      <c r="X677" s="42"/>
      <c r="Y677" s="42"/>
      <c r="Z677" s="42"/>
      <c r="AA677" s="42"/>
      <c r="AB677" s="42"/>
      <c r="AC677" s="42"/>
      <c r="AD677" s="42"/>
      <c r="AE677" s="42"/>
      <c r="AR677" s="214" t="s">
        <v>273</v>
      </c>
      <c r="AT677" s="214" t="s">
        <v>134</v>
      </c>
      <c r="AU677" s="214" t="s">
        <v>81</v>
      </c>
      <c r="AY677" s="20" t="s">
        <v>131</v>
      </c>
      <c r="BE677" s="215">
        <f>IF(N677="základní",J677,0)</f>
        <v>0</v>
      </c>
      <c r="BF677" s="215">
        <f>IF(N677="snížená",J677,0)</f>
        <v>0</v>
      </c>
      <c r="BG677" s="215">
        <f>IF(N677="zákl. přenesená",J677,0)</f>
        <v>0</v>
      </c>
      <c r="BH677" s="215">
        <f>IF(N677="sníž. přenesená",J677,0)</f>
        <v>0</v>
      </c>
      <c r="BI677" s="215">
        <f>IF(N677="nulová",J677,0)</f>
        <v>0</v>
      </c>
      <c r="BJ677" s="20" t="s">
        <v>79</v>
      </c>
      <c r="BK677" s="215">
        <f>ROUND(I677*H677,2)</f>
        <v>0</v>
      </c>
      <c r="BL677" s="20" t="s">
        <v>273</v>
      </c>
      <c r="BM677" s="214" t="s">
        <v>915</v>
      </c>
    </row>
    <row r="678" s="2" customFormat="1">
      <c r="A678" s="42"/>
      <c r="B678" s="43"/>
      <c r="C678" s="44"/>
      <c r="D678" s="216" t="s">
        <v>141</v>
      </c>
      <c r="E678" s="44"/>
      <c r="F678" s="217" t="s">
        <v>916</v>
      </c>
      <c r="G678" s="44"/>
      <c r="H678" s="44"/>
      <c r="I678" s="218"/>
      <c r="J678" s="44"/>
      <c r="K678" s="44"/>
      <c r="L678" s="48"/>
      <c r="M678" s="219"/>
      <c r="N678" s="220"/>
      <c r="O678" s="88"/>
      <c r="P678" s="88"/>
      <c r="Q678" s="88"/>
      <c r="R678" s="88"/>
      <c r="S678" s="88"/>
      <c r="T678" s="89"/>
      <c r="U678" s="42"/>
      <c r="V678" s="42"/>
      <c r="W678" s="42"/>
      <c r="X678" s="42"/>
      <c r="Y678" s="42"/>
      <c r="Z678" s="42"/>
      <c r="AA678" s="42"/>
      <c r="AB678" s="42"/>
      <c r="AC678" s="42"/>
      <c r="AD678" s="42"/>
      <c r="AE678" s="42"/>
      <c r="AT678" s="20" t="s">
        <v>141</v>
      </c>
      <c r="AU678" s="20" t="s">
        <v>81</v>
      </c>
    </row>
    <row r="679" s="13" customFormat="1">
      <c r="A679" s="13"/>
      <c r="B679" s="223"/>
      <c r="C679" s="224"/>
      <c r="D679" s="216" t="s">
        <v>145</v>
      </c>
      <c r="E679" s="225" t="s">
        <v>21</v>
      </c>
      <c r="F679" s="226" t="s">
        <v>917</v>
      </c>
      <c r="G679" s="224"/>
      <c r="H679" s="227">
        <v>12</v>
      </c>
      <c r="I679" s="228"/>
      <c r="J679" s="224"/>
      <c r="K679" s="224"/>
      <c r="L679" s="229"/>
      <c r="M679" s="230"/>
      <c r="N679" s="231"/>
      <c r="O679" s="231"/>
      <c r="P679" s="231"/>
      <c r="Q679" s="231"/>
      <c r="R679" s="231"/>
      <c r="S679" s="231"/>
      <c r="T679" s="23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3" t="s">
        <v>145</v>
      </c>
      <c r="AU679" s="233" t="s">
        <v>81</v>
      </c>
      <c r="AV679" s="13" t="s">
        <v>81</v>
      </c>
      <c r="AW679" s="13" t="s">
        <v>36</v>
      </c>
      <c r="AX679" s="13" t="s">
        <v>79</v>
      </c>
      <c r="AY679" s="233" t="s">
        <v>131</v>
      </c>
    </row>
    <row r="680" s="2" customFormat="1" ht="24.15" customHeight="1">
      <c r="A680" s="42"/>
      <c r="B680" s="43"/>
      <c r="C680" s="203" t="s">
        <v>918</v>
      </c>
      <c r="D680" s="203" t="s">
        <v>134</v>
      </c>
      <c r="E680" s="204" t="s">
        <v>919</v>
      </c>
      <c r="F680" s="205" t="s">
        <v>920</v>
      </c>
      <c r="G680" s="206" t="s">
        <v>772</v>
      </c>
      <c r="H680" s="207">
        <v>1</v>
      </c>
      <c r="I680" s="208"/>
      <c r="J680" s="209">
        <f>ROUND(I680*H680,2)</f>
        <v>0</v>
      </c>
      <c r="K680" s="205" t="s">
        <v>21</v>
      </c>
      <c r="L680" s="48"/>
      <c r="M680" s="210" t="s">
        <v>21</v>
      </c>
      <c r="N680" s="211" t="s">
        <v>45</v>
      </c>
      <c r="O680" s="88"/>
      <c r="P680" s="212">
        <f>O680*H680</f>
        <v>0</v>
      </c>
      <c r="Q680" s="212">
        <v>0</v>
      </c>
      <c r="R680" s="212">
        <f>Q680*H680</f>
        <v>0</v>
      </c>
      <c r="S680" s="212">
        <v>0</v>
      </c>
      <c r="T680" s="213">
        <f>S680*H680</f>
        <v>0</v>
      </c>
      <c r="U680" s="42"/>
      <c r="V680" s="42"/>
      <c r="W680" s="42"/>
      <c r="X680" s="42"/>
      <c r="Y680" s="42"/>
      <c r="Z680" s="42"/>
      <c r="AA680" s="42"/>
      <c r="AB680" s="42"/>
      <c r="AC680" s="42"/>
      <c r="AD680" s="42"/>
      <c r="AE680" s="42"/>
      <c r="AR680" s="214" t="s">
        <v>273</v>
      </c>
      <c r="AT680" s="214" t="s">
        <v>134</v>
      </c>
      <c r="AU680" s="214" t="s">
        <v>81</v>
      </c>
      <c r="AY680" s="20" t="s">
        <v>131</v>
      </c>
      <c r="BE680" s="215">
        <f>IF(N680="základní",J680,0)</f>
        <v>0</v>
      </c>
      <c r="BF680" s="215">
        <f>IF(N680="snížená",J680,0)</f>
        <v>0</v>
      </c>
      <c r="BG680" s="215">
        <f>IF(N680="zákl. přenesená",J680,0)</f>
        <v>0</v>
      </c>
      <c r="BH680" s="215">
        <f>IF(N680="sníž. přenesená",J680,0)</f>
        <v>0</v>
      </c>
      <c r="BI680" s="215">
        <f>IF(N680="nulová",J680,0)</f>
        <v>0</v>
      </c>
      <c r="BJ680" s="20" t="s">
        <v>79</v>
      </c>
      <c r="BK680" s="215">
        <f>ROUND(I680*H680,2)</f>
        <v>0</v>
      </c>
      <c r="BL680" s="20" t="s">
        <v>273</v>
      </c>
      <c r="BM680" s="214" t="s">
        <v>921</v>
      </c>
    </row>
    <row r="681" s="2" customFormat="1">
      <c r="A681" s="42"/>
      <c r="B681" s="43"/>
      <c r="C681" s="44"/>
      <c r="D681" s="216" t="s">
        <v>141</v>
      </c>
      <c r="E681" s="44"/>
      <c r="F681" s="217" t="s">
        <v>920</v>
      </c>
      <c r="G681" s="44"/>
      <c r="H681" s="44"/>
      <c r="I681" s="218"/>
      <c r="J681" s="44"/>
      <c r="K681" s="44"/>
      <c r="L681" s="48"/>
      <c r="M681" s="219"/>
      <c r="N681" s="220"/>
      <c r="O681" s="88"/>
      <c r="P681" s="88"/>
      <c r="Q681" s="88"/>
      <c r="R681" s="88"/>
      <c r="S681" s="88"/>
      <c r="T681" s="89"/>
      <c r="U681" s="42"/>
      <c r="V681" s="42"/>
      <c r="W681" s="42"/>
      <c r="X681" s="42"/>
      <c r="Y681" s="42"/>
      <c r="Z681" s="42"/>
      <c r="AA681" s="42"/>
      <c r="AB681" s="42"/>
      <c r="AC681" s="42"/>
      <c r="AD681" s="42"/>
      <c r="AE681" s="42"/>
      <c r="AT681" s="20" t="s">
        <v>141</v>
      </c>
      <c r="AU681" s="20" t="s">
        <v>81</v>
      </c>
    </row>
    <row r="682" s="2" customFormat="1" ht="37.8" customHeight="1">
      <c r="A682" s="42"/>
      <c r="B682" s="43"/>
      <c r="C682" s="203" t="s">
        <v>922</v>
      </c>
      <c r="D682" s="203" t="s">
        <v>134</v>
      </c>
      <c r="E682" s="204" t="s">
        <v>923</v>
      </c>
      <c r="F682" s="205" t="s">
        <v>924</v>
      </c>
      <c r="G682" s="206" t="s">
        <v>137</v>
      </c>
      <c r="H682" s="207">
        <v>4</v>
      </c>
      <c r="I682" s="208"/>
      <c r="J682" s="209">
        <f>ROUND(I682*H682,2)</f>
        <v>0</v>
      </c>
      <c r="K682" s="205" t="s">
        <v>138</v>
      </c>
      <c r="L682" s="48"/>
      <c r="M682" s="210" t="s">
        <v>21</v>
      </c>
      <c r="N682" s="211" t="s">
        <v>45</v>
      </c>
      <c r="O682" s="88"/>
      <c r="P682" s="212">
        <f>O682*H682</f>
        <v>0</v>
      </c>
      <c r="Q682" s="212">
        <v>0.028029999999999999</v>
      </c>
      <c r="R682" s="212">
        <f>Q682*H682</f>
        <v>0.11212</v>
      </c>
      <c r="S682" s="212">
        <v>0</v>
      </c>
      <c r="T682" s="213">
        <f>S682*H682</f>
        <v>0</v>
      </c>
      <c r="U682" s="42"/>
      <c r="V682" s="42"/>
      <c r="W682" s="42"/>
      <c r="X682" s="42"/>
      <c r="Y682" s="42"/>
      <c r="Z682" s="42"/>
      <c r="AA682" s="42"/>
      <c r="AB682" s="42"/>
      <c r="AC682" s="42"/>
      <c r="AD682" s="42"/>
      <c r="AE682" s="42"/>
      <c r="AR682" s="214" t="s">
        <v>273</v>
      </c>
      <c r="AT682" s="214" t="s">
        <v>134</v>
      </c>
      <c r="AU682" s="214" t="s">
        <v>81</v>
      </c>
      <c r="AY682" s="20" t="s">
        <v>131</v>
      </c>
      <c r="BE682" s="215">
        <f>IF(N682="základní",J682,0)</f>
        <v>0</v>
      </c>
      <c r="BF682" s="215">
        <f>IF(N682="snížená",J682,0)</f>
        <v>0</v>
      </c>
      <c r="BG682" s="215">
        <f>IF(N682="zákl. přenesená",J682,0)</f>
        <v>0</v>
      </c>
      <c r="BH682" s="215">
        <f>IF(N682="sníž. přenesená",J682,0)</f>
        <v>0</v>
      </c>
      <c r="BI682" s="215">
        <f>IF(N682="nulová",J682,0)</f>
        <v>0</v>
      </c>
      <c r="BJ682" s="20" t="s">
        <v>79</v>
      </c>
      <c r="BK682" s="215">
        <f>ROUND(I682*H682,2)</f>
        <v>0</v>
      </c>
      <c r="BL682" s="20" t="s">
        <v>273</v>
      </c>
      <c r="BM682" s="214" t="s">
        <v>925</v>
      </c>
    </row>
    <row r="683" s="2" customFormat="1">
      <c r="A683" s="42"/>
      <c r="B683" s="43"/>
      <c r="C683" s="44"/>
      <c r="D683" s="216" t="s">
        <v>141</v>
      </c>
      <c r="E683" s="44"/>
      <c r="F683" s="217" t="s">
        <v>926</v>
      </c>
      <c r="G683" s="44"/>
      <c r="H683" s="44"/>
      <c r="I683" s="218"/>
      <c r="J683" s="44"/>
      <c r="K683" s="44"/>
      <c r="L683" s="48"/>
      <c r="M683" s="219"/>
      <c r="N683" s="220"/>
      <c r="O683" s="88"/>
      <c r="P683" s="88"/>
      <c r="Q683" s="88"/>
      <c r="R683" s="88"/>
      <c r="S683" s="88"/>
      <c r="T683" s="89"/>
      <c r="U683" s="42"/>
      <c r="V683" s="42"/>
      <c r="W683" s="42"/>
      <c r="X683" s="42"/>
      <c r="Y683" s="42"/>
      <c r="Z683" s="42"/>
      <c r="AA683" s="42"/>
      <c r="AB683" s="42"/>
      <c r="AC683" s="42"/>
      <c r="AD683" s="42"/>
      <c r="AE683" s="42"/>
      <c r="AT683" s="20" t="s">
        <v>141</v>
      </c>
      <c r="AU683" s="20" t="s">
        <v>81</v>
      </c>
    </row>
    <row r="684" s="2" customFormat="1">
      <c r="A684" s="42"/>
      <c r="B684" s="43"/>
      <c r="C684" s="44"/>
      <c r="D684" s="221" t="s">
        <v>143</v>
      </c>
      <c r="E684" s="44"/>
      <c r="F684" s="222" t="s">
        <v>927</v>
      </c>
      <c r="G684" s="44"/>
      <c r="H684" s="44"/>
      <c r="I684" s="218"/>
      <c r="J684" s="44"/>
      <c r="K684" s="44"/>
      <c r="L684" s="48"/>
      <c r="M684" s="219"/>
      <c r="N684" s="220"/>
      <c r="O684" s="88"/>
      <c r="P684" s="88"/>
      <c r="Q684" s="88"/>
      <c r="R684" s="88"/>
      <c r="S684" s="88"/>
      <c r="T684" s="89"/>
      <c r="U684" s="42"/>
      <c r="V684" s="42"/>
      <c r="W684" s="42"/>
      <c r="X684" s="42"/>
      <c r="Y684" s="42"/>
      <c r="Z684" s="42"/>
      <c r="AA684" s="42"/>
      <c r="AB684" s="42"/>
      <c r="AC684" s="42"/>
      <c r="AD684" s="42"/>
      <c r="AE684" s="42"/>
      <c r="AT684" s="20" t="s">
        <v>143</v>
      </c>
      <c r="AU684" s="20" t="s">
        <v>81</v>
      </c>
    </row>
    <row r="685" s="2" customFormat="1" ht="37.8" customHeight="1">
      <c r="A685" s="42"/>
      <c r="B685" s="43"/>
      <c r="C685" s="203" t="s">
        <v>928</v>
      </c>
      <c r="D685" s="203" t="s">
        <v>134</v>
      </c>
      <c r="E685" s="204" t="s">
        <v>929</v>
      </c>
      <c r="F685" s="205" t="s">
        <v>930</v>
      </c>
      <c r="G685" s="206" t="s">
        <v>137</v>
      </c>
      <c r="H685" s="207">
        <v>2</v>
      </c>
      <c r="I685" s="208"/>
      <c r="J685" s="209">
        <f>ROUND(I685*H685,2)</f>
        <v>0</v>
      </c>
      <c r="K685" s="205" t="s">
        <v>138</v>
      </c>
      <c r="L685" s="48"/>
      <c r="M685" s="210" t="s">
        <v>21</v>
      </c>
      <c r="N685" s="211" t="s">
        <v>45</v>
      </c>
      <c r="O685" s="88"/>
      <c r="P685" s="212">
        <f>O685*H685</f>
        <v>0</v>
      </c>
      <c r="Q685" s="212">
        <v>0.037199999999999997</v>
      </c>
      <c r="R685" s="212">
        <f>Q685*H685</f>
        <v>0.074399999999999994</v>
      </c>
      <c r="S685" s="212">
        <v>0</v>
      </c>
      <c r="T685" s="213">
        <f>S685*H685</f>
        <v>0</v>
      </c>
      <c r="U685" s="42"/>
      <c r="V685" s="42"/>
      <c r="W685" s="42"/>
      <c r="X685" s="42"/>
      <c r="Y685" s="42"/>
      <c r="Z685" s="42"/>
      <c r="AA685" s="42"/>
      <c r="AB685" s="42"/>
      <c r="AC685" s="42"/>
      <c r="AD685" s="42"/>
      <c r="AE685" s="42"/>
      <c r="AR685" s="214" t="s">
        <v>273</v>
      </c>
      <c r="AT685" s="214" t="s">
        <v>134</v>
      </c>
      <c r="AU685" s="214" t="s">
        <v>81</v>
      </c>
      <c r="AY685" s="20" t="s">
        <v>131</v>
      </c>
      <c r="BE685" s="215">
        <f>IF(N685="základní",J685,0)</f>
        <v>0</v>
      </c>
      <c r="BF685" s="215">
        <f>IF(N685="snížená",J685,0)</f>
        <v>0</v>
      </c>
      <c r="BG685" s="215">
        <f>IF(N685="zákl. přenesená",J685,0)</f>
        <v>0</v>
      </c>
      <c r="BH685" s="215">
        <f>IF(N685="sníž. přenesená",J685,0)</f>
        <v>0</v>
      </c>
      <c r="BI685" s="215">
        <f>IF(N685="nulová",J685,0)</f>
        <v>0</v>
      </c>
      <c r="BJ685" s="20" t="s">
        <v>79</v>
      </c>
      <c r="BK685" s="215">
        <f>ROUND(I685*H685,2)</f>
        <v>0</v>
      </c>
      <c r="BL685" s="20" t="s">
        <v>273</v>
      </c>
      <c r="BM685" s="214" t="s">
        <v>931</v>
      </c>
    </row>
    <row r="686" s="2" customFormat="1">
      <c r="A686" s="42"/>
      <c r="B686" s="43"/>
      <c r="C686" s="44"/>
      <c r="D686" s="216" t="s">
        <v>141</v>
      </c>
      <c r="E686" s="44"/>
      <c r="F686" s="217" t="s">
        <v>932</v>
      </c>
      <c r="G686" s="44"/>
      <c r="H686" s="44"/>
      <c r="I686" s="218"/>
      <c r="J686" s="44"/>
      <c r="K686" s="44"/>
      <c r="L686" s="48"/>
      <c r="M686" s="219"/>
      <c r="N686" s="220"/>
      <c r="O686" s="88"/>
      <c r="P686" s="88"/>
      <c r="Q686" s="88"/>
      <c r="R686" s="88"/>
      <c r="S686" s="88"/>
      <c r="T686" s="89"/>
      <c r="U686" s="42"/>
      <c r="V686" s="42"/>
      <c r="W686" s="42"/>
      <c r="X686" s="42"/>
      <c r="Y686" s="42"/>
      <c r="Z686" s="42"/>
      <c r="AA686" s="42"/>
      <c r="AB686" s="42"/>
      <c r="AC686" s="42"/>
      <c r="AD686" s="42"/>
      <c r="AE686" s="42"/>
      <c r="AT686" s="20" t="s">
        <v>141</v>
      </c>
      <c r="AU686" s="20" t="s">
        <v>81</v>
      </c>
    </row>
    <row r="687" s="2" customFormat="1">
      <c r="A687" s="42"/>
      <c r="B687" s="43"/>
      <c r="C687" s="44"/>
      <c r="D687" s="221" t="s">
        <v>143</v>
      </c>
      <c r="E687" s="44"/>
      <c r="F687" s="222" t="s">
        <v>933</v>
      </c>
      <c r="G687" s="44"/>
      <c r="H687" s="44"/>
      <c r="I687" s="218"/>
      <c r="J687" s="44"/>
      <c r="K687" s="44"/>
      <c r="L687" s="48"/>
      <c r="M687" s="219"/>
      <c r="N687" s="220"/>
      <c r="O687" s="88"/>
      <c r="P687" s="88"/>
      <c r="Q687" s="88"/>
      <c r="R687" s="88"/>
      <c r="S687" s="88"/>
      <c r="T687" s="89"/>
      <c r="U687" s="42"/>
      <c r="V687" s="42"/>
      <c r="W687" s="42"/>
      <c r="X687" s="42"/>
      <c r="Y687" s="42"/>
      <c r="Z687" s="42"/>
      <c r="AA687" s="42"/>
      <c r="AB687" s="42"/>
      <c r="AC687" s="42"/>
      <c r="AD687" s="42"/>
      <c r="AE687" s="42"/>
      <c r="AT687" s="20" t="s">
        <v>143</v>
      </c>
      <c r="AU687" s="20" t="s">
        <v>81</v>
      </c>
    </row>
    <row r="688" s="2" customFormat="1" ht="16.5" customHeight="1">
      <c r="A688" s="42"/>
      <c r="B688" s="43"/>
      <c r="C688" s="203" t="s">
        <v>934</v>
      </c>
      <c r="D688" s="203" t="s">
        <v>134</v>
      </c>
      <c r="E688" s="204" t="s">
        <v>935</v>
      </c>
      <c r="F688" s="205" t="s">
        <v>936</v>
      </c>
      <c r="G688" s="206" t="s">
        <v>137</v>
      </c>
      <c r="H688" s="207">
        <v>6</v>
      </c>
      <c r="I688" s="208"/>
      <c r="J688" s="209">
        <f>ROUND(I688*H688,2)</f>
        <v>0</v>
      </c>
      <c r="K688" s="205" t="s">
        <v>21</v>
      </c>
      <c r="L688" s="48"/>
      <c r="M688" s="210" t="s">
        <v>21</v>
      </c>
      <c r="N688" s="211" t="s">
        <v>45</v>
      </c>
      <c r="O688" s="88"/>
      <c r="P688" s="212">
        <f>O688*H688</f>
        <v>0</v>
      </c>
      <c r="Q688" s="212">
        <v>0</v>
      </c>
      <c r="R688" s="212">
        <f>Q688*H688</f>
        <v>0</v>
      </c>
      <c r="S688" s="212">
        <v>0</v>
      </c>
      <c r="T688" s="213">
        <f>S688*H688</f>
        <v>0</v>
      </c>
      <c r="U688" s="42"/>
      <c r="V688" s="42"/>
      <c r="W688" s="42"/>
      <c r="X688" s="42"/>
      <c r="Y688" s="42"/>
      <c r="Z688" s="42"/>
      <c r="AA688" s="42"/>
      <c r="AB688" s="42"/>
      <c r="AC688" s="42"/>
      <c r="AD688" s="42"/>
      <c r="AE688" s="42"/>
      <c r="AR688" s="214" t="s">
        <v>273</v>
      </c>
      <c r="AT688" s="214" t="s">
        <v>134</v>
      </c>
      <c r="AU688" s="214" t="s">
        <v>81</v>
      </c>
      <c r="AY688" s="20" t="s">
        <v>131</v>
      </c>
      <c r="BE688" s="215">
        <f>IF(N688="základní",J688,0)</f>
        <v>0</v>
      </c>
      <c r="BF688" s="215">
        <f>IF(N688="snížená",J688,0)</f>
        <v>0</v>
      </c>
      <c r="BG688" s="215">
        <f>IF(N688="zákl. přenesená",J688,0)</f>
        <v>0</v>
      </c>
      <c r="BH688" s="215">
        <f>IF(N688="sníž. přenesená",J688,0)</f>
        <v>0</v>
      </c>
      <c r="BI688" s="215">
        <f>IF(N688="nulová",J688,0)</f>
        <v>0</v>
      </c>
      <c r="BJ688" s="20" t="s">
        <v>79</v>
      </c>
      <c r="BK688" s="215">
        <f>ROUND(I688*H688,2)</f>
        <v>0</v>
      </c>
      <c r="BL688" s="20" t="s">
        <v>273</v>
      </c>
      <c r="BM688" s="214" t="s">
        <v>937</v>
      </c>
    </row>
    <row r="689" s="2" customFormat="1">
      <c r="A689" s="42"/>
      <c r="B689" s="43"/>
      <c r="C689" s="44"/>
      <c r="D689" s="216" t="s">
        <v>141</v>
      </c>
      <c r="E689" s="44"/>
      <c r="F689" s="217" t="s">
        <v>936</v>
      </c>
      <c r="G689" s="44"/>
      <c r="H689" s="44"/>
      <c r="I689" s="218"/>
      <c r="J689" s="44"/>
      <c r="K689" s="44"/>
      <c r="L689" s="48"/>
      <c r="M689" s="219"/>
      <c r="N689" s="220"/>
      <c r="O689" s="88"/>
      <c r="P689" s="88"/>
      <c r="Q689" s="88"/>
      <c r="R689" s="88"/>
      <c r="S689" s="88"/>
      <c r="T689" s="89"/>
      <c r="U689" s="42"/>
      <c r="V689" s="42"/>
      <c r="W689" s="42"/>
      <c r="X689" s="42"/>
      <c r="Y689" s="42"/>
      <c r="Z689" s="42"/>
      <c r="AA689" s="42"/>
      <c r="AB689" s="42"/>
      <c r="AC689" s="42"/>
      <c r="AD689" s="42"/>
      <c r="AE689" s="42"/>
      <c r="AT689" s="20" t="s">
        <v>141</v>
      </c>
      <c r="AU689" s="20" t="s">
        <v>81</v>
      </c>
    </row>
    <row r="690" s="2" customFormat="1" ht="16.5" customHeight="1">
      <c r="A690" s="42"/>
      <c r="B690" s="43"/>
      <c r="C690" s="203" t="s">
        <v>938</v>
      </c>
      <c r="D690" s="203" t="s">
        <v>134</v>
      </c>
      <c r="E690" s="204" t="s">
        <v>939</v>
      </c>
      <c r="F690" s="205" t="s">
        <v>940</v>
      </c>
      <c r="G690" s="206" t="s">
        <v>137</v>
      </c>
      <c r="H690" s="207">
        <v>6</v>
      </c>
      <c r="I690" s="208"/>
      <c r="J690" s="209">
        <f>ROUND(I690*H690,2)</f>
        <v>0</v>
      </c>
      <c r="K690" s="205" t="s">
        <v>138</v>
      </c>
      <c r="L690" s="48"/>
      <c r="M690" s="210" t="s">
        <v>21</v>
      </c>
      <c r="N690" s="211" t="s">
        <v>45</v>
      </c>
      <c r="O690" s="88"/>
      <c r="P690" s="212">
        <f>O690*H690</f>
        <v>0</v>
      </c>
      <c r="Q690" s="212">
        <v>0</v>
      </c>
      <c r="R690" s="212">
        <f>Q690*H690</f>
        <v>0</v>
      </c>
      <c r="S690" s="212">
        <v>0</v>
      </c>
      <c r="T690" s="213">
        <f>S690*H690</f>
        <v>0</v>
      </c>
      <c r="U690" s="42"/>
      <c r="V690" s="42"/>
      <c r="W690" s="42"/>
      <c r="X690" s="42"/>
      <c r="Y690" s="42"/>
      <c r="Z690" s="42"/>
      <c r="AA690" s="42"/>
      <c r="AB690" s="42"/>
      <c r="AC690" s="42"/>
      <c r="AD690" s="42"/>
      <c r="AE690" s="42"/>
      <c r="AR690" s="214" t="s">
        <v>273</v>
      </c>
      <c r="AT690" s="214" t="s">
        <v>134</v>
      </c>
      <c r="AU690" s="214" t="s">
        <v>81</v>
      </c>
      <c r="AY690" s="20" t="s">
        <v>131</v>
      </c>
      <c r="BE690" s="215">
        <f>IF(N690="základní",J690,0)</f>
        <v>0</v>
      </c>
      <c r="BF690" s="215">
        <f>IF(N690="snížená",J690,0)</f>
        <v>0</v>
      </c>
      <c r="BG690" s="215">
        <f>IF(N690="zákl. přenesená",J690,0)</f>
        <v>0</v>
      </c>
      <c r="BH690" s="215">
        <f>IF(N690="sníž. přenesená",J690,0)</f>
        <v>0</v>
      </c>
      <c r="BI690" s="215">
        <f>IF(N690="nulová",J690,0)</f>
        <v>0</v>
      </c>
      <c r="BJ690" s="20" t="s">
        <v>79</v>
      </c>
      <c r="BK690" s="215">
        <f>ROUND(I690*H690,2)</f>
        <v>0</v>
      </c>
      <c r="BL690" s="20" t="s">
        <v>273</v>
      </c>
      <c r="BM690" s="214" t="s">
        <v>941</v>
      </c>
    </row>
    <row r="691" s="2" customFormat="1">
      <c r="A691" s="42"/>
      <c r="B691" s="43"/>
      <c r="C691" s="44"/>
      <c r="D691" s="216" t="s">
        <v>141</v>
      </c>
      <c r="E691" s="44"/>
      <c r="F691" s="217" t="s">
        <v>942</v>
      </c>
      <c r="G691" s="44"/>
      <c r="H691" s="44"/>
      <c r="I691" s="218"/>
      <c r="J691" s="44"/>
      <c r="K691" s="44"/>
      <c r="L691" s="48"/>
      <c r="M691" s="219"/>
      <c r="N691" s="220"/>
      <c r="O691" s="88"/>
      <c r="P691" s="88"/>
      <c r="Q691" s="88"/>
      <c r="R691" s="88"/>
      <c r="S691" s="88"/>
      <c r="T691" s="89"/>
      <c r="U691" s="42"/>
      <c r="V691" s="42"/>
      <c r="W691" s="42"/>
      <c r="X691" s="42"/>
      <c r="Y691" s="42"/>
      <c r="Z691" s="42"/>
      <c r="AA691" s="42"/>
      <c r="AB691" s="42"/>
      <c r="AC691" s="42"/>
      <c r="AD691" s="42"/>
      <c r="AE691" s="42"/>
      <c r="AT691" s="20" t="s">
        <v>141</v>
      </c>
      <c r="AU691" s="20" t="s">
        <v>81</v>
      </c>
    </row>
    <row r="692" s="2" customFormat="1">
      <c r="A692" s="42"/>
      <c r="B692" s="43"/>
      <c r="C692" s="44"/>
      <c r="D692" s="221" t="s">
        <v>143</v>
      </c>
      <c r="E692" s="44"/>
      <c r="F692" s="222" t="s">
        <v>943</v>
      </c>
      <c r="G692" s="44"/>
      <c r="H692" s="44"/>
      <c r="I692" s="218"/>
      <c r="J692" s="44"/>
      <c r="K692" s="44"/>
      <c r="L692" s="48"/>
      <c r="M692" s="219"/>
      <c r="N692" s="220"/>
      <c r="O692" s="88"/>
      <c r="P692" s="88"/>
      <c r="Q692" s="88"/>
      <c r="R692" s="88"/>
      <c r="S692" s="88"/>
      <c r="T692" s="89"/>
      <c r="U692" s="42"/>
      <c r="V692" s="42"/>
      <c r="W692" s="42"/>
      <c r="X692" s="42"/>
      <c r="Y692" s="42"/>
      <c r="Z692" s="42"/>
      <c r="AA692" s="42"/>
      <c r="AB692" s="42"/>
      <c r="AC692" s="42"/>
      <c r="AD692" s="42"/>
      <c r="AE692" s="42"/>
      <c r="AT692" s="20" t="s">
        <v>143</v>
      </c>
      <c r="AU692" s="20" t="s">
        <v>81</v>
      </c>
    </row>
    <row r="693" s="2" customFormat="1" ht="33" customHeight="1">
      <c r="A693" s="42"/>
      <c r="B693" s="43"/>
      <c r="C693" s="203" t="s">
        <v>944</v>
      </c>
      <c r="D693" s="203" t="s">
        <v>134</v>
      </c>
      <c r="E693" s="204" t="s">
        <v>945</v>
      </c>
      <c r="F693" s="205" t="s">
        <v>946</v>
      </c>
      <c r="G693" s="206" t="s">
        <v>772</v>
      </c>
      <c r="H693" s="207">
        <v>1</v>
      </c>
      <c r="I693" s="208"/>
      <c r="J693" s="209">
        <f>ROUND(I693*H693,2)</f>
        <v>0</v>
      </c>
      <c r="K693" s="205" t="s">
        <v>21</v>
      </c>
      <c r="L693" s="48"/>
      <c r="M693" s="210" t="s">
        <v>21</v>
      </c>
      <c r="N693" s="211" t="s">
        <v>45</v>
      </c>
      <c r="O693" s="88"/>
      <c r="P693" s="212">
        <f>O693*H693</f>
        <v>0</v>
      </c>
      <c r="Q693" s="212">
        <v>0</v>
      </c>
      <c r="R693" s="212">
        <f>Q693*H693</f>
        <v>0</v>
      </c>
      <c r="S693" s="212">
        <v>0</v>
      </c>
      <c r="T693" s="213">
        <f>S693*H693</f>
        <v>0</v>
      </c>
      <c r="U693" s="42"/>
      <c r="V693" s="42"/>
      <c r="W693" s="42"/>
      <c r="X693" s="42"/>
      <c r="Y693" s="42"/>
      <c r="Z693" s="42"/>
      <c r="AA693" s="42"/>
      <c r="AB693" s="42"/>
      <c r="AC693" s="42"/>
      <c r="AD693" s="42"/>
      <c r="AE693" s="42"/>
      <c r="AR693" s="214" t="s">
        <v>273</v>
      </c>
      <c r="AT693" s="214" t="s">
        <v>134</v>
      </c>
      <c r="AU693" s="214" t="s">
        <v>81</v>
      </c>
      <c r="AY693" s="20" t="s">
        <v>131</v>
      </c>
      <c r="BE693" s="215">
        <f>IF(N693="základní",J693,0)</f>
        <v>0</v>
      </c>
      <c r="BF693" s="215">
        <f>IF(N693="snížená",J693,0)</f>
        <v>0</v>
      </c>
      <c r="BG693" s="215">
        <f>IF(N693="zákl. přenesená",J693,0)</f>
        <v>0</v>
      </c>
      <c r="BH693" s="215">
        <f>IF(N693="sníž. přenesená",J693,0)</f>
        <v>0</v>
      </c>
      <c r="BI693" s="215">
        <f>IF(N693="nulová",J693,0)</f>
        <v>0</v>
      </c>
      <c r="BJ693" s="20" t="s">
        <v>79</v>
      </c>
      <c r="BK693" s="215">
        <f>ROUND(I693*H693,2)</f>
        <v>0</v>
      </c>
      <c r="BL693" s="20" t="s">
        <v>273</v>
      </c>
      <c r="BM693" s="214" t="s">
        <v>947</v>
      </c>
    </row>
    <row r="694" s="2" customFormat="1">
      <c r="A694" s="42"/>
      <c r="B694" s="43"/>
      <c r="C694" s="44"/>
      <c r="D694" s="216" t="s">
        <v>141</v>
      </c>
      <c r="E694" s="44"/>
      <c r="F694" s="217" t="s">
        <v>946</v>
      </c>
      <c r="G694" s="44"/>
      <c r="H694" s="44"/>
      <c r="I694" s="218"/>
      <c r="J694" s="44"/>
      <c r="K694" s="44"/>
      <c r="L694" s="48"/>
      <c r="M694" s="219"/>
      <c r="N694" s="220"/>
      <c r="O694" s="88"/>
      <c r="P694" s="88"/>
      <c r="Q694" s="88"/>
      <c r="R694" s="88"/>
      <c r="S694" s="88"/>
      <c r="T694" s="89"/>
      <c r="U694" s="42"/>
      <c r="V694" s="42"/>
      <c r="W694" s="42"/>
      <c r="X694" s="42"/>
      <c r="Y694" s="42"/>
      <c r="Z694" s="42"/>
      <c r="AA694" s="42"/>
      <c r="AB694" s="42"/>
      <c r="AC694" s="42"/>
      <c r="AD694" s="42"/>
      <c r="AE694" s="42"/>
      <c r="AT694" s="20" t="s">
        <v>141</v>
      </c>
      <c r="AU694" s="20" t="s">
        <v>81</v>
      </c>
    </row>
    <row r="695" s="2" customFormat="1" ht="24.15" customHeight="1">
      <c r="A695" s="42"/>
      <c r="B695" s="43"/>
      <c r="C695" s="203" t="s">
        <v>948</v>
      </c>
      <c r="D695" s="203" t="s">
        <v>134</v>
      </c>
      <c r="E695" s="204" t="s">
        <v>949</v>
      </c>
      <c r="F695" s="205" t="s">
        <v>950</v>
      </c>
      <c r="G695" s="206" t="s">
        <v>772</v>
      </c>
      <c r="H695" s="207">
        <v>1</v>
      </c>
      <c r="I695" s="208"/>
      <c r="J695" s="209">
        <f>ROUND(I695*H695,2)</f>
        <v>0</v>
      </c>
      <c r="K695" s="205" t="s">
        <v>21</v>
      </c>
      <c r="L695" s="48"/>
      <c r="M695" s="210" t="s">
        <v>21</v>
      </c>
      <c r="N695" s="211" t="s">
        <v>45</v>
      </c>
      <c r="O695" s="88"/>
      <c r="P695" s="212">
        <f>O695*H695</f>
        <v>0</v>
      </c>
      <c r="Q695" s="212">
        <v>0</v>
      </c>
      <c r="R695" s="212">
        <f>Q695*H695</f>
        <v>0</v>
      </c>
      <c r="S695" s="212">
        <v>0</v>
      </c>
      <c r="T695" s="213">
        <f>S695*H695</f>
        <v>0</v>
      </c>
      <c r="U695" s="42"/>
      <c r="V695" s="42"/>
      <c r="W695" s="42"/>
      <c r="X695" s="42"/>
      <c r="Y695" s="42"/>
      <c r="Z695" s="42"/>
      <c r="AA695" s="42"/>
      <c r="AB695" s="42"/>
      <c r="AC695" s="42"/>
      <c r="AD695" s="42"/>
      <c r="AE695" s="42"/>
      <c r="AR695" s="214" t="s">
        <v>273</v>
      </c>
      <c r="AT695" s="214" t="s">
        <v>134</v>
      </c>
      <c r="AU695" s="214" t="s">
        <v>81</v>
      </c>
      <c r="AY695" s="20" t="s">
        <v>131</v>
      </c>
      <c r="BE695" s="215">
        <f>IF(N695="základní",J695,0)</f>
        <v>0</v>
      </c>
      <c r="BF695" s="215">
        <f>IF(N695="snížená",J695,0)</f>
        <v>0</v>
      </c>
      <c r="BG695" s="215">
        <f>IF(N695="zákl. přenesená",J695,0)</f>
        <v>0</v>
      </c>
      <c r="BH695" s="215">
        <f>IF(N695="sníž. přenesená",J695,0)</f>
        <v>0</v>
      </c>
      <c r="BI695" s="215">
        <f>IF(N695="nulová",J695,0)</f>
        <v>0</v>
      </c>
      <c r="BJ695" s="20" t="s">
        <v>79</v>
      </c>
      <c r="BK695" s="215">
        <f>ROUND(I695*H695,2)</f>
        <v>0</v>
      </c>
      <c r="BL695" s="20" t="s">
        <v>273</v>
      </c>
      <c r="BM695" s="214" t="s">
        <v>951</v>
      </c>
    </row>
    <row r="696" s="2" customFormat="1">
      <c r="A696" s="42"/>
      <c r="B696" s="43"/>
      <c r="C696" s="44"/>
      <c r="D696" s="216" t="s">
        <v>141</v>
      </c>
      <c r="E696" s="44"/>
      <c r="F696" s="217" t="s">
        <v>950</v>
      </c>
      <c r="G696" s="44"/>
      <c r="H696" s="44"/>
      <c r="I696" s="218"/>
      <c r="J696" s="44"/>
      <c r="K696" s="44"/>
      <c r="L696" s="48"/>
      <c r="M696" s="219"/>
      <c r="N696" s="220"/>
      <c r="O696" s="88"/>
      <c r="P696" s="88"/>
      <c r="Q696" s="88"/>
      <c r="R696" s="88"/>
      <c r="S696" s="88"/>
      <c r="T696" s="89"/>
      <c r="U696" s="42"/>
      <c r="V696" s="42"/>
      <c r="W696" s="42"/>
      <c r="X696" s="42"/>
      <c r="Y696" s="42"/>
      <c r="Z696" s="42"/>
      <c r="AA696" s="42"/>
      <c r="AB696" s="42"/>
      <c r="AC696" s="42"/>
      <c r="AD696" s="42"/>
      <c r="AE696" s="42"/>
      <c r="AT696" s="20" t="s">
        <v>141</v>
      </c>
      <c r="AU696" s="20" t="s">
        <v>81</v>
      </c>
    </row>
    <row r="697" s="2" customFormat="1" ht="24.15" customHeight="1">
      <c r="A697" s="42"/>
      <c r="B697" s="43"/>
      <c r="C697" s="203" t="s">
        <v>952</v>
      </c>
      <c r="D697" s="203" t="s">
        <v>134</v>
      </c>
      <c r="E697" s="204" t="s">
        <v>953</v>
      </c>
      <c r="F697" s="205" t="s">
        <v>954</v>
      </c>
      <c r="G697" s="206" t="s">
        <v>196</v>
      </c>
      <c r="H697" s="207">
        <v>29</v>
      </c>
      <c r="I697" s="208"/>
      <c r="J697" s="209">
        <f>ROUND(I697*H697,2)</f>
        <v>0</v>
      </c>
      <c r="K697" s="205" t="s">
        <v>21</v>
      </c>
      <c r="L697" s="48"/>
      <c r="M697" s="210" t="s">
        <v>21</v>
      </c>
      <c r="N697" s="211" t="s">
        <v>45</v>
      </c>
      <c r="O697" s="88"/>
      <c r="P697" s="212">
        <f>O697*H697</f>
        <v>0</v>
      </c>
      <c r="Q697" s="212">
        <v>0</v>
      </c>
      <c r="R697" s="212">
        <f>Q697*H697</f>
        <v>0</v>
      </c>
      <c r="S697" s="212">
        <v>0</v>
      </c>
      <c r="T697" s="213">
        <f>S697*H697</f>
        <v>0</v>
      </c>
      <c r="U697" s="42"/>
      <c r="V697" s="42"/>
      <c r="W697" s="42"/>
      <c r="X697" s="42"/>
      <c r="Y697" s="42"/>
      <c r="Z697" s="42"/>
      <c r="AA697" s="42"/>
      <c r="AB697" s="42"/>
      <c r="AC697" s="42"/>
      <c r="AD697" s="42"/>
      <c r="AE697" s="42"/>
      <c r="AR697" s="214" t="s">
        <v>273</v>
      </c>
      <c r="AT697" s="214" t="s">
        <v>134</v>
      </c>
      <c r="AU697" s="214" t="s">
        <v>81</v>
      </c>
      <c r="AY697" s="20" t="s">
        <v>131</v>
      </c>
      <c r="BE697" s="215">
        <f>IF(N697="základní",J697,0)</f>
        <v>0</v>
      </c>
      <c r="BF697" s="215">
        <f>IF(N697="snížená",J697,0)</f>
        <v>0</v>
      </c>
      <c r="BG697" s="215">
        <f>IF(N697="zákl. přenesená",J697,0)</f>
        <v>0</v>
      </c>
      <c r="BH697" s="215">
        <f>IF(N697="sníž. přenesená",J697,0)</f>
        <v>0</v>
      </c>
      <c r="BI697" s="215">
        <f>IF(N697="nulová",J697,0)</f>
        <v>0</v>
      </c>
      <c r="BJ697" s="20" t="s">
        <v>79</v>
      </c>
      <c r="BK697" s="215">
        <f>ROUND(I697*H697,2)</f>
        <v>0</v>
      </c>
      <c r="BL697" s="20" t="s">
        <v>273</v>
      </c>
      <c r="BM697" s="214" t="s">
        <v>955</v>
      </c>
    </row>
    <row r="698" s="2" customFormat="1">
      <c r="A698" s="42"/>
      <c r="B698" s="43"/>
      <c r="C698" s="44"/>
      <c r="D698" s="216" t="s">
        <v>141</v>
      </c>
      <c r="E698" s="44"/>
      <c r="F698" s="217" t="s">
        <v>954</v>
      </c>
      <c r="G698" s="44"/>
      <c r="H698" s="44"/>
      <c r="I698" s="218"/>
      <c r="J698" s="44"/>
      <c r="K698" s="44"/>
      <c r="L698" s="48"/>
      <c r="M698" s="219"/>
      <c r="N698" s="220"/>
      <c r="O698" s="88"/>
      <c r="P698" s="88"/>
      <c r="Q698" s="88"/>
      <c r="R698" s="88"/>
      <c r="S698" s="88"/>
      <c r="T698" s="89"/>
      <c r="U698" s="42"/>
      <c r="V698" s="42"/>
      <c r="W698" s="42"/>
      <c r="X698" s="42"/>
      <c r="Y698" s="42"/>
      <c r="Z698" s="42"/>
      <c r="AA698" s="42"/>
      <c r="AB698" s="42"/>
      <c r="AC698" s="42"/>
      <c r="AD698" s="42"/>
      <c r="AE698" s="42"/>
      <c r="AT698" s="20" t="s">
        <v>141</v>
      </c>
      <c r="AU698" s="20" t="s">
        <v>81</v>
      </c>
    </row>
    <row r="699" s="13" customFormat="1">
      <c r="A699" s="13"/>
      <c r="B699" s="223"/>
      <c r="C699" s="224"/>
      <c r="D699" s="216" t="s">
        <v>145</v>
      </c>
      <c r="E699" s="225" t="s">
        <v>21</v>
      </c>
      <c r="F699" s="226" t="s">
        <v>956</v>
      </c>
      <c r="G699" s="224"/>
      <c r="H699" s="227">
        <v>18</v>
      </c>
      <c r="I699" s="228"/>
      <c r="J699" s="224"/>
      <c r="K699" s="224"/>
      <c r="L699" s="229"/>
      <c r="M699" s="230"/>
      <c r="N699" s="231"/>
      <c r="O699" s="231"/>
      <c r="P699" s="231"/>
      <c r="Q699" s="231"/>
      <c r="R699" s="231"/>
      <c r="S699" s="231"/>
      <c r="T699" s="23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3" t="s">
        <v>145</v>
      </c>
      <c r="AU699" s="233" t="s">
        <v>81</v>
      </c>
      <c r="AV699" s="13" t="s">
        <v>81</v>
      </c>
      <c r="AW699" s="13" t="s">
        <v>36</v>
      </c>
      <c r="AX699" s="13" t="s">
        <v>74</v>
      </c>
      <c r="AY699" s="233" t="s">
        <v>131</v>
      </c>
    </row>
    <row r="700" s="13" customFormat="1">
      <c r="A700" s="13"/>
      <c r="B700" s="223"/>
      <c r="C700" s="224"/>
      <c r="D700" s="216" t="s">
        <v>145</v>
      </c>
      <c r="E700" s="225" t="s">
        <v>21</v>
      </c>
      <c r="F700" s="226" t="s">
        <v>957</v>
      </c>
      <c r="G700" s="224"/>
      <c r="H700" s="227">
        <v>11</v>
      </c>
      <c r="I700" s="228"/>
      <c r="J700" s="224"/>
      <c r="K700" s="224"/>
      <c r="L700" s="229"/>
      <c r="M700" s="230"/>
      <c r="N700" s="231"/>
      <c r="O700" s="231"/>
      <c r="P700" s="231"/>
      <c r="Q700" s="231"/>
      <c r="R700" s="231"/>
      <c r="S700" s="231"/>
      <c r="T700" s="23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3" t="s">
        <v>145</v>
      </c>
      <c r="AU700" s="233" t="s">
        <v>81</v>
      </c>
      <c r="AV700" s="13" t="s">
        <v>81</v>
      </c>
      <c r="AW700" s="13" t="s">
        <v>36</v>
      </c>
      <c r="AX700" s="13" t="s">
        <v>74</v>
      </c>
      <c r="AY700" s="233" t="s">
        <v>131</v>
      </c>
    </row>
    <row r="701" s="15" customFormat="1">
      <c r="A701" s="15"/>
      <c r="B701" s="244"/>
      <c r="C701" s="245"/>
      <c r="D701" s="216" t="s">
        <v>145</v>
      </c>
      <c r="E701" s="246" t="s">
        <v>21</v>
      </c>
      <c r="F701" s="247" t="s">
        <v>166</v>
      </c>
      <c r="G701" s="245"/>
      <c r="H701" s="248">
        <v>29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54" t="s">
        <v>145</v>
      </c>
      <c r="AU701" s="254" t="s">
        <v>81</v>
      </c>
      <c r="AV701" s="15" t="s">
        <v>139</v>
      </c>
      <c r="AW701" s="15" t="s">
        <v>36</v>
      </c>
      <c r="AX701" s="15" t="s">
        <v>79</v>
      </c>
      <c r="AY701" s="254" t="s">
        <v>131</v>
      </c>
    </row>
    <row r="702" s="2" customFormat="1" ht="16.5" customHeight="1">
      <c r="A702" s="42"/>
      <c r="B702" s="43"/>
      <c r="C702" s="203" t="s">
        <v>958</v>
      </c>
      <c r="D702" s="203" t="s">
        <v>134</v>
      </c>
      <c r="E702" s="204" t="s">
        <v>959</v>
      </c>
      <c r="F702" s="205" t="s">
        <v>960</v>
      </c>
      <c r="G702" s="206" t="s">
        <v>772</v>
      </c>
      <c r="H702" s="207">
        <v>1</v>
      </c>
      <c r="I702" s="208"/>
      <c r="J702" s="209">
        <f>ROUND(I702*H702,2)</f>
        <v>0</v>
      </c>
      <c r="K702" s="205" t="s">
        <v>21</v>
      </c>
      <c r="L702" s="48"/>
      <c r="M702" s="210" t="s">
        <v>21</v>
      </c>
      <c r="N702" s="211" t="s">
        <v>45</v>
      </c>
      <c r="O702" s="88"/>
      <c r="P702" s="212">
        <f>O702*H702</f>
        <v>0</v>
      </c>
      <c r="Q702" s="212">
        <v>0</v>
      </c>
      <c r="R702" s="212">
        <f>Q702*H702</f>
        <v>0</v>
      </c>
      <c r="S702" s="212">
        <v>0</v>
      </c>
      <c r="T702" s="213">
        <f>S702*H702</f>
        <v>0</v>
      </c>
      <c r="U702" s="42"/>
      <c r="V702" s="42"/>
      <c r="W702" s="42"/>
      <c r="X702" s="42"/>
      <c r="Y702" s="42"/>
      <c r="Z702" s="42"/>
      <c r="AA702" s="42"/>
      <c r="AB702" s="42"/>
      <c r="AC702" s="42"/>
      <c r="AD702" s="42"/>
      <c r="AE702" s="42"/>
      <c r="AR702" s="214" t="s">
        <v>273</v>
      </c>
      <c r="AT702" s="214" t="s">
        <v>134</v>
      </c>
      <c r="AU702" s="214" t="s">
        <v>81</v>
      </c>
      <c r="AY702" s="20" t="s">
        <v>131</v>
      </c>
      <c r="BE702" s="215">
        <f>IF(N702="základní",J702,0)</f>
        <v>0</v>
      </c>
      <c r="BF702" s="215">
        <f>IF(N702="snížená",J702,0)</f>
        <v>0</v>
      </c>
      <c r="BG702" s="215">
        <f>IF(N702="zákl. přenesená",J702,0)</f>
        <v>0</v>
      </c>
      <c r="BH702" s="215">
        <f>IF(N702="sníž. přenesená",J702,0)</f>
        <v>0</v>
      </c>
      <c r="BI702" s="215">
        <f>IF(N702="nulová",J702,0)</f>
        <v>0</v>
      </c>
      <c r="BJ702" s="20" t="s">
        <v>79</v>
      </c>
      <c r="BK702" s="215">
        <f>ROUND(I702*H702,2)</f>
        <v>0</v>
      </c>
      <c r="BL702" s="20" t="s">
        <v>273</v>
      </c>
      <c r="BM702" s="214" t="s">
        <v>961</v>
      </c>
    </row>
    <row r="703" s="2" customFormat="1">
      <c r="A703" s="42"/>
      <c r="B703" s="43"/>
      <c r="C703" s="44"/>
      <c r="D703" s="216" t="s">
        <v>141</v>
      </c>
      <c r="E703" s="44"/>
      <c r="F703" s="217" t="s">
        <v>960</v>
      </c>
      <c r="G703" s="44"/>
      <c r="H703" s="44"/>
      <c r="I703" s="218"/>
      <c r="J703" s="44"/>
      <c r="K703" s="44"/>
      <c r="L703" s="48"/>
      <c r="M703" s="219"/>
      <c r="N703" s="220"/>
      <c r="O703" s="88"/>
      <c r="P703" s="88"/>
      <c r="Q703" s="88"/>
      <c r="R703" s="88"/>
      <c r="S703" s="88"/>
      <c r="T703" s="89"/>
      <c r="U703" s="42"/>
      <c r="V703" s="42"/>
      <c r="W703" s="42"/>
      <c r="X703" s="42"/>
      <c r="Y703" s="42"/>
      <c r="Z703" s="42"/>
      <c r="AA703" s="42"/>
      <c r="AB703" s="42"/>
      <c r="AC703" s="42"/>
      <c r="AD703" s="42"/>
      <c r="AE703" s="42"/>
      <c r="AT703" s="20" t="s">
        <v>141</v>
      </c>
      <c r="AU703" s="20" t="s">
        <v>81</v>
      </c>
    </row>
    <row r="704" s="2" customFormat="1" ht="24.15" customHeight="1">
      <c r="A704" s="42"/>
      <c r="B704" s="43"/>
      <c r="C704" s="203" t="s">
        <v>962</v>
      </c>
      <c r="D704" s="203" t="s">
        <v>134</v>
      </c>
      <c r="E704" s="204" t="s">
        <v>963</v>
      </c>
      <c r="F704" s="205" t="s">
        <v>964</v>
      </c>
      <c r="G704" s="206" t="s">
        <v>772</v>
      </c>
      <c r="H704" s="207">
        <v>1</v>
      </c>
      <c r="I704" s="208"/>
      <c r="J704" s="209">
        <f>ROUND(I704*H704,2)</f>
        <v>0</v>
      </c>
      <c r="K704" s="205" t="s">
        <v>21</v>
      </c>
      <c r="L704" s="48"/>
      <c r="M704" s="210" t="s">
        <v>21</v>
      </c>
      <c r="N704" s="211" t="s">
        <v>45</v>
      </c>
      <c r="O704" s="88"/>
      <c r="P704" s="212">
        <f>O704*H704</f>
        <v>0</v>
      </c>
      <c r="Q704" s="212">
        <v>0</v>
      </c>
      <c r="R704" s="212">
        <f>Q704*H704</f>
        <v>0</v>
      </c>
      <c r="S704" s="212">
        <v>0</v>
      </c>
      <c r="T704" s="213">
        <f>S704*H704</f>
        <v>0</v>
      </c>
      <c r="U704" s="42"/>
      <c r="V704" s="42"/>
      <c r="W704" s="42"/>
      <c r="X704" s="42"/>
      <c r="Y704" s="42"/>
      <c r="Z704" s="42"/>
      <c r="AA704" s="42"/>
      <c r="AB704" s="42"/>
      <c r="AC704" s="42"/>
      <c r="AD704" s="42"/>
      <c r="AE704" s="42"/>
      <c r="AR704" s="214" t="s">
        <v>273</v>
      </c>
      <c r="AT704" s="214" t="s">
        <v>134</v>
      </c>
      <c r="AU704" s="214" t="s">
        <v>81</v>
      </c>
      <c r="AY704" s="20" t="s">
        <v>131</v>
      </c>
      <c r="BE704" s="215">
        <f>IF(N704="základní",J704,0)</f>
        <v>0</v>
      </c>
      <c r="BF704" s="215">
        <f>IF(N704="snížená",J704,0)</f>
        <v>0</v>
      </c>
      <c r="BG704" s="215">
        <f>IF(N704="zákl. přenesená",J704,0)</f>
        <v>0</v>
      </c>
      <c r="BH704" s="215">
        <f>IF(N704="sníž. přenesená",J704,0)</f>
        <v>0</v>
      </c>
      <c r="BI704" s="215">
        <f>IF(N704="nulová",J704,0)</f>
        <v>0</v>
      </c>
      <c r="BJ704" s="20" t="s">
        <v>79</v>
      </c>
      <c r="BK704" s="215">
        <f>ROUND(I704*H704,2)</f>
        <v>0</v>
      </c>
      <c r="BL704" s="20" t="s">
        <v>273</v>
      </c>
      <c r="BM704" s="214" t="s">
        <v>965</v>
      </c>
    </row>
    <row r="705" s="2" customFormat="1">
      <c r="A705" s="42"/>
      <c r="B705" s="43"/>
      <c r="C705" s="44"/>
      <c r="D705" s="216" t="s">
        <v>141</v>
      </c>
      <c r="E705" s="44"/>
      <c r="F705" s="217" t="s">
        <v>966</v>
      </c>
      <c r="G705" s="44"/>
      <c r="H705" s="44"/>
      <c r="I705" s="218"/>
      <c r="J705" s="44"/>
      <c r="K705" s="44"/>
      <c r="L705" s="48"/>
      <c r="M705" s="219"/>
      <c r="N705" s="220"/>
      <c r="O705" s="88"/>
      <c r="P705" s="88"/>
      <c r="Q705" s="88"/>
      <c r="R705" s="88"/>
      <c r="S705" s="88"/>
      <c r="T705" s="89"/>
      <c r="U705" s="42"/>
      <c r="V705" s="42"/>
      <c r="W705" s="42"/>
      <c r="X705" s="42"/>
      <c r="Y705" s="42"/>
      <c r="Z705" s="42"/>
      <c r="AA705" s="42"/>
      <c r="AB705" s="42"/>
      <c r="AC705" s="42"/>
      <c r="AD705" s="42"/>
      <c r="AE705" s="42"/>
      <c r="AT705" s="20" t="s">
        <v>141</v>
      </c>
      <c r="AU705" s="20" t="s">
        <v>81</v>
      </c>
    </row>
    <row r="706" s="12" customFormat="1" ht="22.8" customHeight="1">
      <c r="A706" s="12"/>
      <c r="B706" s="187"/>
      <c r="C706" s="188"/>
      <c r="D706" s="189" t="s">
        <v>73</v>
      </c>
      <c r="E706" s="201" t="s">
        <v>967</v>
      </c>
      <c r="F706" s="201" t="s">
        <v>968</v>
      </c>
      <c r="G706" s="188"/>
      <c r="H706" s="188"/>
      <c r="I706" s="191"/>
      <c r="J706" s="202">
        <f>BK706</f>
        <v>0</v>
      </c>
      <c r="K706" s="188"/>
      <c r="L706" s="193"/>
      <c r="M706" s="194"/>
      <c r="N706" s="195"/>
      <c r="O706" s="195"/>
      <c r="P706" s="196">
        <f>SUM(P707:P846)</f>
        <v>0</v>
      </c>
      <c r="Q706" s="195"/>
      <c r="R706" s="196">
        <f>SUM(R707:R846)</f>
        <v>0.19946500000000003</v>
      </c>
      <c r="S706" s="195"/>
      <c r="T706" s="197">
        <f>SUM(T707:T846)</f>
        <v>0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198" t="s">
        <v>81</v>
      </c>
      <c r="AT706" s="199" t="s">
        <v>73</v>
      </c>
      <c r="AU706" s="199" t="s">
        <v>79</v>
      </c>
      <c r="AY706" s="198" t="s">
        <v>131</v>
      </c>
      <c r="BK706" s="200">
        <f>SUM(BK707:BK846)</f>
        <v>0</v>
      </c>
    </row>
    <row r="707" s="2" customFormat="1" ht="24.15" customHeight="1">
      <c r="A707" s="42"/>
      <c r="B707" s="43"/>
      <c r="C707" s="203" t="s">
        <v>969</v>
      </c>
      <c r="D707" s="203" t="s">
        <v>134</v>
      </c>
      <c r="E707" s="204" t="s">
        <v>970</v>
      </c>
      <c r="F707" s="205" t="s">
        <v>971</v>
      </c>
      <c r="G707" s="206" t="s">
        <v>196</v>
      </c>
      <c r="H707" s="207">
        <v>10</v>
      </c>
      <c r="I707" s="208"/>
      <c r="J707" s="209">
        <f>ROUND(I707*H707,2)</f>
        <v>0</v>
      </c>
      <c r="K707" s="205" t="s">
        <v>138</v>
      </c>
      <c r="L707" s="48"/>
      <c r="M707" s="210" t="s">
        <v>21</v>
      </c>
      <c r="N707" s="211" t="s">
        <v>45</v>
      </c>
      <c r="O707" s="88"/>
      <c r="P707" s="212">
        <f>O707*H707</f>
        <v>0</v>
      </c>
      <c r="Q707" s="212">
        <v>0</v>
      </c>
      <c r="R707" s="212">
        <f>Q707*H707</f>
        <v>0</v>
      </c>
      <c r="S707" s="212">
        <v>0</v>
      </c>
      <c r="T707" s="213">
        <f>S707*H707</f>
        <v>0</v>
      </c>
      <c r="U707" s="42"/>
      <c r="V707" s="42"/>
      <c r="W707" s="42"/>
      <c r="X707" s="42"/>
      <c r="Y707" s="42"/>
      <c r="Z707" s="42"/>
      <c r="AA707" s="42"/>
      <c r="AB707" s="42"/>
      <c r="AC707" s="42"/>
      <c r="AD707" s="42"/>
      <c r="AE707" s="42"/>
      <c r="AR707" s="214" t="s">
        <v>273</v>
      </c>
      <c r="AT707" s="214" t="s">
        <v>134</v>
      </c>
      <c r="AU707" s="214" t="s">
        <v>81</v>
      </c>
      <c r="AY707" s="20" t="s">
        <v>131</v>
      </c>
      <c r="BE707" s="215">
        <f>IF(N707="základní",J707,0)</f>
        <v>0</v>
      </c>
      <c r="BF707" s="215">
        <f>IF(N707="snížená",J707,0)</f>
        <v>0</v>
      </c>
      <c r="BG707" s="215">
        <f>IF(N707="zákl. přenesená",J707,0)</f>
        <v>0</v>
      </c>
      <c r="BH707" s="215">
        <f>IF(N707="sníž. přenesená",J707,0)</f>
        <v>0</v>
      </c>
      <c r="BI707" s="215">
        <f>IF(N707="nulová",J707,0)</f>
        <v>0</v>
      </c>
      <c r="BJ707" s="20" t="s">
        <v>79</v>
      </c>
      <c r="BK707" s="215">
        <f>ROUND(I707*H707,2)</f>
        <v>0</v>
      </c>
      <c r="BL707" s="20" t="s">
        <v>273</v>
      </c>
      <c r="BM707" s="214" t="s">
        <v>972</v>
      </c>
    </row>
    <row r="708" s="2" customFormat="1">
      <c r="A708" s="42"/>
      <c r="B708" s="43"/>
      <c r="C708" s="44"/>
      <c r="D708" s="216" t="s">
        <v>141</v>
      </c>
      <c r="E708" s="44"/>
      <c r="F708" s="217" t="s">
        <v>973</v>
      </c>
      <c r="G708" s="44"/>
      <c r="H708" s="44"/>
      <c r="I708" s="218"/>
      <c r="J708" s="44"/>
      <c r="K708" s="44"/>
      <c r="L708" s="48"/>
      <c r="M708" s="219"/>
      <c r="N708" s="220"/>
      <c r="O708" s="88"/>
      <c r="P708" s="88"/>
      <c r="Q708" s="88"/>
      <c r="R708" s="88"/>
      <c r="S708" s="88"/>
      <c r="T708" s="89"/>
      <c r="U708" s="42"/>
      <c r="V708" s="42"/>
      <c r="W708" s="42"/>
      <c r="X708" s="42"/>
      <c r="Y708" s="42"/>
      <c r="Z708" s="42"/>
      <c r="AA708" s="42"/>
      <c r="AB708" s="42"/>
      <c r="AC708" s="42"/>
      <c r="AD708" s="42"/>
      <c r="AE708" s="42"/>
      <c r="AT708" s="20" t="s">
        <v>141</v>
      </c>
      <c r="AU708" s="20" t="s">
        <v>81</v>
      </c>
    </row>
    <row r="709" s="2" customFormat="1">
      <c r="A709" s="42"/>
      <c r="B709" s="43"/>
      <c r="C709" s="44"/>
      <c r="D709" s="221" t="s">
        <v>143</v>
      </c>
      <c r="E709" s="44"/>
      <c r="F709" s="222" t="s">
        <v>974</v>
      </c>
      <c r="G709" s="44"/>
      <c r="H709" s="44"/>
      <c r="I709" s="218"/>
      <c r="J709" s="44"/>
      <c r="K709" s="44"/>
      <c r="L709" s="48"/>
      <c r="M709" s="219"/>
      <c r="N709" s="220"/>
      <c r="O709" s="88"/>
      <c r="P709" s="88"/>
      <c r="Q709" s="88"/>
      <c r="R709" s="88"/>
      <c r="S709" s="88"/>
      <c r="T709" s="89"/>
      <c r="U709" s="42"/>
      <c r="V709" s="42"/>
      <c r="W709" s="42"/>
      <c r="X709" s="42"/>
      <c r="Y709" s="42"/>
      <c r="Z709" s="42"/>
      <c r="AA709" s="42"/>
      <c r="AB709" s="42"/>
      <c r="AC709" s="42"/>
      <c r="AD709" s="42"/>
      <c r="AE709" s="42"/>
      <c r="AT709" s="20" t="s">
        <v>143</v>
      </c>
      <c r="AU709" s="20" t="s">
        <v>81</v>
      </c>
    </row>
    <row r="710" s="13" customFormat="1">
      <c r="A710" s="13"/>
      <c r="B710" s="223"/>
      <c r="C710" s="224"/>
      <c r="D710" s="216" t="s">
        <v>145</v>
      </c>
      <c r="E710" s="225" t="s">
        <v>21</v>
      </c>
      <c r="F710" s="226" t="s">
        <v>975</v>
      </c>
      <c r="G710" s="224"/>
      <c r="H710" s="227">
        <v>10</v>
      </c>
      <c r="I710" s="228"/>
      <c r="J710" s="224"/>
      <c r="K710" s="224"/>
      <c r="L710" s="229"/>
      <c r="M710" s="230"/>
      <c r="N710" s="231"/>
      <c r="O710" s="231"/>
      <c r="P710" s="231"/>
      <c r="Q710" s="231"/>
      <c r="R710" s="231"/>
      <c r="S710" s="231"/>
      <c r="T710" s="232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3" t="s">
        <v>145</v>
      </c>
      <c r="AU710" s="233" t="s">
        <v>81</v>
      </c>
      <c r="AV710" s="13" t="s">
        <v>81</v>
      </c>
      <c r="AW710" s="13" t="s">
        <v>36</v>
      </c>
      <c r="AX710" s="13" t="s">
        <v>79</v>
      </c>
      <c r="AY710" s="233" t="s">
        <v>131</v>
      </c>
    </row>
    <row r="711" s="2" customFormat="1" ht="21.75" customHeight="1">
      <c r="A711" s="42"/>
      <c r="B711" s="43"/>
      <c r="C711" s="266" t="s">
        <v>976</v>
      </c>
      <c r="D711" s="266" t="s">
        <v>327</v>
      </c>
      <c r="E711" s="267" t="s">
        <v>977</v>
      </c>
      <c r="F711" s="268" t="s">
        <v>978</v>
      </c>
      <c r="G711" s="269" t="s">
        <v>196</v>
      </c>
      <c r="H711" s="270">
        <v>10.5</v>
      </c>
      <c r="I711" s="271"/>
      <c r="J711" s="272">
        <f>ROUND(I711*H711,2)</f>
        <v>0</v>
      </c>
      <c r="K711" s="268" t="s">
        <v>138</v>
      </c>
      <c r="L711" s="273"/>
      <c r="M711" s="274" t="s">
        <v>21</v>
      </c>
      <c r="N711" s="275" t="s">
        <v>45</v>
      </c>
      <c r="O711" s="88"/>
      <c r="P711" s="212">
        <f>O711*H711</f>
        <v>0</v>
      </c>
      <c r="Q711" s="212">
        <v>4.0000000000000003E-05</v>
      </c>
      <c r="R711" s="212">
        <f>Q711*H711</f>
        <v>0.00042000000000000002</v>
      </c>
      <c r="S711" s="212">
        <v>0</v>
      </c>
      <c r="T711" s="213">
        <f>S711*H711</f>
        <v>0</v>
      </c>
      <c r="U711" s="42"/>
      <c r="V711" s="42"/>
      <c r="W711" s="42"/>
      <c r="X711" s="42"/>
      <c r="Y711" s="42"/>
      <c r="Z711" s="42"/>
      <c r="AA711" s="42"/>
      <c r="AB711" s="42"/>
      <c r="AC711" s="42"/>
      <c r="AD711" s="42"/>
      <c r="AE711" s="42"/>
      <c r="AR711" s="214" t="s">
        <v>403</v>
      </c>
      <c r="AT711" s="214" t="s">
        <v>327</v>
      </c>
      <c r="AU711" s="214" t="s">
        <v>81</v>
      </c>
      <c r="AY711" s="20" t="s">
        <v>131</v>
      </c>
      <c r="BE711" s="215">
        <f>IF(N711="základní",J711,0)</f>
        <v>0</v>
      </c>
      <c r="BF711" s="215">
        <f>IF(N711="snížená",J711,0)</f>
        <v>0</v>
      </c>
      <c r="BG711" s="215">
        <f>IF(N711="zákl. přenesená",J711,0)</f>
        <v>0</v>
      </c>
      <c r="BH711" s="215">
        <f>IF(N711="sníž. přenesená",J711,0)</f>
        <v>0</v>
      </c>
      <c r="BI711" s="215">
        <f>IF(N711="nulová",J711,0)</f>
        <v>0</v>
      </c>
      <c r="BJ711" s="20" t="s">
        <v>79</v>
      </c>
      <c r="BK711" s="215">
        <f>ROUND(I711*H711,2)</f>
        <v>0</v>
      </c>
      <c r="BL711" s="20" t="s">
        <v>273</v>
      </c>
      <c r="BM711" s="214" t="s">
        <v>979</v>
      </c>
    </row>
    <row r="712" s="2" customFormat="1">
      <c r="A712" s="42"/>
      <c r="B712" s="43"/>
      <c r="C712" s="44"/>
      <c r="D712" s="216" t="s">
        <v>141</v>
      </c>
      <c r="E712" s="44"/>
      <c r="F712" s="217" t="s">
        <v>978</v>
      </c>
      <c r="G712" s="44"/>
      <c r="H712" s="44"/>
      <c r="I712" s="218"/>
      <c r="J712" s="44"/>
      <c r="K712" s="44"/>
      <c r="L712" s="48"/>
      <c r="M712" s="219"/>
      <c r="N712" s="220"/>
      <c r="O712" s="88"/>
      <c r="P712" s="88"/>
      <c r="Q712" s="88"/>
      <c r="R712" s="88"/>
      <c r="S712" s="88"/>
      <c r="T712" s="89"/>
      <c r="U712" s="42"/>
      <c r="V712" s="42"/>
      <c r="W712" s="42"/>
      <c r="X712" s="42"/>
      <c r="Y712" s="42"/>
      <c r="Z712" s="42"/>
      <c r="AA712" s="42"/>
      <c r="AB712" s="42"/>
      <c r="AC712" s="42"/>
      <c r="AD712" s="42"/>
      <c r="AE712" s="42"/>
      <c r="AT712" s="20" t="s">
        <v>141</v>
      </c>
      <c r="AU712" s="20" t="s">
        <v>81</v>
      </c>
    </row>
    <row r="713" s="13" customFormat="1">
      <c r="A713" s="13"/>
      <c r="B713" s="223"/>
      <c r="C713" s="224"/>
      <c r="D713" s="216" t="s">
        <v>145</v>
      </c>
      <c r="E713" s="224"/>
      <c r="F713" s="226" t="s">
        <v>980</v>
      </c>
      <c r="G713" s="224"/>
      <c r="H713" s="227">
        <v>10.5</v>
      </c>
      <c r="I713" s="228"/>
      <c r="J713" s="224"/>
      <c r="K713" s="224"/>
      <c r="L713" s="229"/>
      <c r="M713" s="230"/>
      <c r="N713" s="231"/>
      <c r="O713" s="231"/>
      <c r="P713" s="231"/>
      <c r="Q713" s="231"/>
      <c r="R713" s="231"/>
      <c r="S713" s="231"/>
      <c r="T713" s="23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3" t="s">
        <v>145</v>
      </c>
      <c r="AU713" s="233" t="s">
        <v>81</v>
      </c>
      <c r="AV713" s="13" t="s">
        <v>81</v>
      </c>
      <c r="AW713" s="13" t="s">
        <v>4</v>
      </c>
      <c r="AX713" s="13" t="s">
        <v>79</v>
      </c>
      <c r="AY713" s="233" t="s">
        <v>131</v>
      </c>
    </row>
    <row r="714" s="2" customFormat="1" ht="24.15" customHeight="1">
      <c r="A714" s="42"/>
      <c r="B714" s="43"/>
      <c r="C714" s="203" t="s">
        <v>981</v>
      </c>
      <c r="D714" s="203" t="s">
        <v>134</v>
      </c>
      <c r="E714" s="204" t="s">
        <v>982</v>
      </c>
      <c r="F714" s="205" t="s">
        <v>983</v>
      </c>
      <c r="G714" s="206" t="s">
        <v>196</v>
      </c>
      <c r="H714" s="207">
        <v>10</v>
      </c>
      <c r="I714" s="208"/>
      <c r="J714" s="209">
        <f>ROUND(I714*H714,2)</f>
        <v>0</v>
      </c>
      <c r="K714" s="205" t="s">
        <v>138</v>
      </c>
      <c r="L714" s="48"/>
      <c r="M714" s="210" t="s">
        <v>21</v>
      </c>
      <c r="N714" s="211" t="s">
        <v>45</v>
      </c>
      <c r="O714" s="88"/>
      <c r="P714" s="212">
        <f>O714*H714</f>
        <v>0</v>
      </c>
      <c r="Q714" s="212">
        <v>0</v>
      </c>
      <c r="R714" s="212">
        <f>Q714*H714</f>
        <v>0</v>
      </c>
      <c r="S714" s="212">
        <v>0</v>
      </c>
      <c r="T714" s="213">
        <f>S714*H714</f>
        <v>0</v>
      </c>
      <c r="U714" s="42"/>
      <c r="V714" s="42"/>
      <c r="W714" s="42"/>
      <c r="X714" s="42"/>
      <c r="Y714" s="42"/>
      <c r="Z714" s="42"/>
      <c r="AA714" s="42"/>
      <c r="AB714" s="42"/>
      <c r="AC714" s="42"/>
      <c r="AD714" s="42"/>
      <c r="AE714" s="42"/>
      <c r="AR714" s="214" t="s">
        <v>273</v>
      </c>
      <c r="AT714" s="214" t="s">
        <v>134</v>
      </c>
      <c r="AU714" s="214" t="s">
        <v>81</v>
      </c>
      <c r="AY714" s="20" t="s">
        <v>131</v>
      </c>
      <c r="BE714" s="215">
        <f>IF(N714="základní",J714,0)</f>
        <v>0</v>
      </c>
      <c r="BF714" s="215">
        <f>IF(N714="snížená",J714,0)</f>
        <v>0</v>
      </c>
      <c r="BG714" s="215">
        <f>IF(N714="zákl. přenesená",J714,0)</f>
        <v>0</v>
      </c>
      <c r="BH714" s="215">
        <f>IF(N714="sníž. přenesená",J714,0)</f>
        <v>0</v>
      </c>
      <c r="BI714" s="215">
        <f>IF(N714="nulová",J714,0)</f>
        <v>0</v>
      </c>
      <c r="BJ714" s="20" t="s">
        <v>79</v>
      </c>
      <c r="BK714" s="215">
        <f>ROUND(I714*H714,2)</f>
        <v>0</v>
      </c>
      <c r="BL714" s="20" t="s">
        <v>273</v>
      </c>
      <c r="BM714" s="214" t="s">
        <v>984</v>
      </c>
    </row>
    <row r="715" s="2" customFormat="1">
      <c r="A715" s="42"/>
      <c r="B715" s="43"/>
      <c r="C715" s="44"/>
      <c r="D715" s="216" t="s">
        <v>141</v>
      </c>
      <c r="E715" s="44"/>
      <c r="F715" s="217" t="s">
        <v>985</v>
      </c>
      <c r="G715" s="44"/>
      <c r="H715" s="44"/>
      <c r="I715" s="218"/>
      <c r="J715" s="44"/>
      <c r="K715" s="44"/>
      <c r="L715" s="48"/>
      <c r="M715" s="219"/>
      <c r="N715" s="220"/>
      <c r="O715" s="88"/>
      <c r="P715" s="88"/>
      <c r="Q715" s="88"/>
      <c r="R715" s="88"/>
      <c r="S715" s="88"/>
      <c r="T715" s="89"/>
      <c r="U715" s="42"/>
      <c r="V715" s="42"/>
      <c r="W715" s="42"/>
      <c r="X715" s="42"/>
      <c r="Y715" s="42"/>
      <c r="Z715" s="42"/>
      <c r="AA715" s="42"/>
      <c r="AB715" s="42"/>
      <c r="AC715" s="42"/>
      <c r="AD715" s="42"/>
      <c r="AE715" s="42"/>
      <c r="AT715" s="20" t="s">
        <v>141</v>
      </c>
      <c r="AU715" s="20" t="s">
        <v>81</v>
      </c>
    </row>
    <row r="716" s="2" customFormat="1">
      <c r="A716" s="42"/>
      <c r="B716" s="43"/>
      <c r="C716" s="44"/>
      <c r="D716" s="221" t="s">
        <v>143</v>
      </c>
      <c r="E716" s="44"/>
      <c r="F716" s="222" t="s">
        <v>986</v>
      </c>
      <c r="G716" s="44"/>
      <c r="H716" s="44"/>
      <c r="I716" s="218"/>
      <c r="J716" s="44"/>
      <c r="K716" s="44"/>
      <c r="L716" s="48"/>
      <c r="M716" s="219"/>
      <c r="N716" s="220"/>
      <c r="O716" s="88"/>
      <c r="P716" s="88"/>
      <c r="Q716" s="88"/>
      <c r="R716" s="88"/>
      <c r="S716" s="88"/>
      <c r="T716" s="89"/>
      <c r="U716" s="42"/>
      <c r="V716" s="42"/>
      <c r="W716" s="42"/>
      <c r="X716" s="42"/>
      <c r="Y716" s="42"/>
      <c r="Z716" s="42"/>
      <c r="AA716" s="42"/>
      <c r="AB716" s="42"/>
      <c r="AC716" s="42"/>
      <c r="AD716" s="42"/>
      <c r="AE716" s="42"/>
      <c r="AT716" s="20" t="s">
        <v>143</v>
      </c>
      <c r="AU716" s="20" t="s">
        <v>81</v>
      </c>
    </row>
    <row r="717" s="2" customFormat="1" ht="24.15" customHeight="1">
      <c r="A717" s="42"/>
      <c r="B717" s="43"/>
      <c r="C717" s="266" t="s">
        <v>987</v>
      </c>
      <c r="D717" s="266" t="s">
        <v>327</v>
      </c>
      <c r="E717" s="267" t="s">
        <v>988</v>
      </c>
      <c r="F717" s="268" t="s">
        <v>989</v>
      </c>
      <c r="G717" s="269" t="s">
        <v>196</v>
      </c>
      <c r="H717" s="270">
        <v>10.5</v>
      </c>
      <c r="I717" s="271"/>
      <c r="J717" s="272">
        <f>ROUND(I717*H717,2)</f>
        <v>0</v>
      </c>
      <c r="K717" s="268" t="s">
        <v>138</v>
      </c>
      <c r="L717" s="273"/>
      <c r="M717" s="274" t="s">
        <v>21</v>
      </c>
      <c r="N717" s="275" t="s">
        <v>45</v>
      </c>
      <c r="O717" s="88"/>
      <c r="P717" s="212">
        <f>O717*H717</f>
        <v>0</v>
      </c>
      <c r="Q717" s="212">
        <v>5.0000000000000002E-05</v>
      </c>
      <c r="R717" s="212">
        <f>Q717*H717</f>
        <v>0.00052500000000000008</v>
      </c>
      <c r="S717" s="212">
        <v>0</v>
      </c>
      <c r="T717" s="213">
        <f>S717*H717</f>
        <v>0</v>
      </c>
      <c r="U717" s="42"/>
      <c r="V717" s="42"/>
      <c r="W717" s="42"/>
      <c r="X717" s="42"/>
      <c r="Y717" s="42"/>
      <c r="Z717" s="42"/>
      <c r="AA717" s="42"/>
      <c r="AB717" s="42"/>
      <c r="AC717" s="42"/>
      <c r="AD717" s="42"/>
      <c r="AE717" s="42"/>
      <c r="AR717" s="214" t="s">
        <v>403</v>
      </c>
      <c r="AT717" s="214" t="s">
        <v>327</v>
      </c>
      <c r="AU717" s="214" t="s">
        <v>81</v>
      </c>
      <c r="AY717" s="20" t="s">
        <v>131</v>
      </c>
      <c r="BE717" s="215">
        <f>IF(N717="základní",J717,0)</f>
        <v>0</v>
      </c>
      <c r="BF717" s="215">
        <f>IF(N717="snížená",J717,0)</f>
        <v>0</v>
      </c>
      <c r="BG717" s="215">
        <f>IF(N717="zákl. přenesená",J717,0)</f>
        <v>0</v>
      </c>
      <c r="BH717" s="215">
        <f>IF(N717="sníž. přenesená",J717,0)</f>
        <v>0</v>
      </c>
      <c r="BI717" s="215">
        <f>IF(N717="nulová",J717,0)</f>
        <v>0</v>
      </c>
      <c r="BJ717" s="20" t="s">
        <v>79</v>
      </c>
      <c r="BK717" s="215">
        <f>ROUND(I717*H717,2)</f>
        <v>0</v>
      </c>
      <c r="BL717" s="20" t="s">
        <v>273</v>
      </c>
      <c r="BM717" s="214" t="s">
        <v>990</v>
      </c>
    </row>
    <row r="718" s="2" customFormat="1">
      <c r="A718" s="42"/>
      <c r="B718" s="43"/>
      <c r="C718" s="44"/>
      <c r="D718" s="216" t="s">
        <v>141</v>
      </c>
      <c r="E718" s="44"/>
      <c r="F718" s="217" t="s">
        <v>989</v>
      </c>
      <c r="G718" s="44"/>
      <c r="H718" s="44"/>
      <c r="I718" s="218"/>
      <c r="J718" s="44"/>
      <c r="K718" s="44"/>
      <c r="L718" s="48"/>
      <c r="M718" s="219"/>
      <c r="N718" s="220"/>
      <c r="O718" s="88"/>
      <c r="P718" s="88"/>
      <c r="Q718" s="88"/>
      <c r="R718" s="88"/>
      <c r="S718" s="88"/>
      <c r="T718" s="89"/>
      <c r="U718" s="42"/>
      <c r="V718" s="42"/>
      <c r="W718" s="42"/>
      <c r="X718" s="42"/>
      <c r="Y718" s="42"/>
      <c r="Z718" s="42"/>
      <c r="AA718" s="42"/>
      <c r="AB718" s="42"/>
      <c r="AC718" s="42"/>
      <c r="AD718" s="42"/>
      <c r="AE718" s="42"/>
      <c r="AT718" s="20" t="s">
        <v>141</v>
      </c>
      <c r="AU718" s="20" t="s">
        <v>81</v>
      </c>
    </row>
    <row r="719" s="13" customFormat="1">
      <c r="A719" s="13"/>
      <c r="B719" s="223"/>
      <c r="C719" s="224"/>
      <c r="D719" s="216" t="s">
        <v>145</v>
      </c>
      <c r="E719" s="225" t="s">
        <v>21</v>
      </c>
      <c r="F719" s="226" t="s">
        <v>991</v>
      </c>
      <c r="G719" s="224"/>
      <c r="H719" s="227">
        <v>10</v>
      </c>
      <c r="I719" s="228"/>
      <c r="J719" s="224"/>
      <c r="K719" s="224"/>
      <c r="L719" s="229"/>
      <c r="M719" s="230"/>
      <c r="N719" s="231"/>
      <c r="O719" s="231"/>
      <c r="P719" s="231"/>
      <c r="Q719" s="231"/>
      <c r="R719" s="231"/>
      <c r="S719" s="231"/>
      <c r="T719" s="23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3" t="s">
        <v>145</v>
      </c>
      <c r="AU719" s="233" t="s">
        <v>81</v>
      </c>
      <c r="AV719" s="13" t="s">
        <v>81</v>
      </c>
      <c r="AW719" s="13" t="s">
        <v>36</v>
      </c>
      <c r="AX719" s="13" t="s">
        <v>79</v>
      </c>
      <c r="AY719" s="233" t="s">
        <v>131</v>
      </c>
    </row>
    <row r="720" s="13" customFormat="1">
      <c r="A720" s="13"/>
      <c r="B720" s="223"/>
      <c r="C720" s="224"/>
      <c r="D720" s="216" t="s">
        <v>145</v>
      </c>
      <c r="E720" s="224"/>
      <c r="F720" s="226" t="s">
        <v>980</v>
      </c>
      <c r="G720" s="224"/>
      <c r="H720" s="227">
        <v>10.5</v>
      </c>
      <c r="I720" s="228"/>
      <c r="J720" s="224"/>
      <c r="K720" s="224"/>
      <c r="L720" s="229"/>
      <c r="M720" s="230"/>
      <c r="N720" s="231"/>
      <c r="O720" s="231"/>
      <c r="P720" s="231"/>
      <c r="Q720" s="231"/>
      <c r="R720" s="231"/>
      <c r="S720" s="231"/>
      <c r="T720" s="23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3" t="s">
        <v>145</v>
      </c>
      <c r="AU720" s="233" t="s">
        <v>81</v>
      </c>
      <c r="AV720" s="13" t="s">
        <v>81</v>
      </c>
      <c r="AW720" s="13" t="s">
        <v>4</v>
      </c>
      <c r="AX720" s="13" t="s">
        <v>79</v>
      </c>
      <c r="AY720" s="233" t="s">
        <v>131</v>
      </c>
    </row>
    <row r="721" s="2" customFormat="1" ht="24.15" customHeight="1">
      <c r="A721" s="42"/>
      <c r="B721" s="43"/>
      <c r="C721" s="203" t="s">
        <v>992</v>
      </c>
      <c r="D721" s="203" t="s">
        <v>134</v>
      </c>
      <c r="E721" s="204" t="s">
        <v>993</v>
      </c>
      <c r="F721" s="205" t="s">
        <v>994</v>
      </c>
      <c r="G721" s="206" t="s">
        <v>196</v>
      </c>
      <c r="H721" s="207">
        <v>40</v>
      </c>
      <c r="I721" s="208"/>
      <c r="J721" s="209">
        <f>ROUND(I721*H721,2)</f>
        <v>0</v>
      </c>
      <c r="K721" s="205" t="s">
        <v>138</v>
      </c>
      <c r="L721" s="48"/>
      <c r="M721" s="210" t="s">
        <v>21</v>
      </c>
      <c r="N721" s="211" t="s">
        <v>45</v>
      </c>
      <c r="O721" s="88"/>
      <c r="P721" s="212">
        <f>O721*H721</f>
        <v>0</v>
      </c>
      <c r="Q721" s="212">
        <v>0</v>
      </c>
      <c r="R721" s="212">
        <f>Q721*H721</f>
        <v>0</v>
      </c>
      <c r="S721" s="212">
        <v>0</v>
      </c>
      <c r="T721" s="213">
        <f>S721*H721</f>
        <v>0</v>
      </c>
      <c r="U721" s="42"/>
      <c r="V721" s="42"/>
      <c r="W721" s="42"/>
      <c r="X721" s="42"/>
      <c r="Y721" s="42"/>
      <c r="Z721" s="42"/>
      <c r="AA721" s="42"/>
      <c r="AB721" s="42"/>
      <c r="AC721" s="42"/>
      <c r="AD721" s="42"/>
      <c r="AE721" s="42"/>
      <c r="AR721" s="214" t="s">
        <v>273</v>
      </c>
      <c r="AT721" s="214" t="s">
        <v>134</v>
      </c>
      <c r="AU721" s="214" t="s">
        <v>81</v>
      </c>
      <c r="AY721" s="20" t="s">
        <v>131</v>
      </c>
      <c r="BE721" s="215">
        <f>IF(N721="základní",J721,0)</f>
        <v>0</v>
      </c>
      <c r="BF721" s="215">
        <f>IF(N721="snížená",J721,0)</f>
        <v>0</v>
      </c>
      <c r="BG721" s="215">
        <f>IF(N721="zákl. přenesená",J721,0)</f>
        <v>0</v>
      </c>
      <c r="BH721" s="215">
        <f>IF(N721="sníž. přenesená",J721,0)</f>
        <v>0</v>
      </c>
      <c r="BI721" s="215">
        <f>IF(N721="nulová",J721,0)</f>
        <v>0</v>
      </c>
      <c r="BJ721" s="20" t="s">
        <v>79</v>
      </c>
      <c r="BK721" s="215">
        <f>ROUND(I721*H721,2)</f>
        <v>0</v>
      </c>
      <c r="BL721" s="20" t="s">
        <v>273</v>
      </c>
      <c r="BM721" s="214" t="s">
        <v>995</v>
      </c>
    </row>
    <row r="722" s="2" customFormat="1">
      <c r="A722" s="42"/>
      <c r="B722" s="43"/>
      <c r="C722" s="44"/>
      <c r="D722" s="216" t="s">
        <v>141</v>
      </c>
      <c r="E722" s="44"/>
      <c r="F722" s="217" t="s">
        <v>996</v>
      </c>
      <c r="G722" s="44"/>
      <c r="H722" s="44"/>
      <c r="I722" s="218"/>
      <c r="J722" s="44"/>
      <c r="K722" s="44"/>
      <c r="L722" s="48"/>
      <c r="M722" s="219"/>
      <c r="N722" s="220"/>
      <c r="O722" s="88"/>
      <c r="P722" s="88"/>
      <c r="Q722" s="88"/>
      <c r="R722" s="88"/>
      <c r="S722" s="88"/>
      <c r="T722" s="89"/>
      <c r="U722" s="42"/>
      <c r="V722" s="42"/>
      <c r="W722" s="42"/>
      <c r="X722" s="42"/>
      <c r="Y722" s="42"/>
      <c r="Z722" s="42"/>
      <c r="AA722" s="42"/>
      <c r="AB722" s="42"/>
      <c r="AC722" s="42"/>
      <c r="AD722" s="42"/>
      <c r="AE722" s="42"/>
      <c r="AT722" s="20" t="s">
        <v>141</v>
      </c>
      <c r="AU722" s="20" t="s">
        <v>81</v>
      </c>
    </row>
    <row r="723" s="2" customFormat="1">
      <c r="A723" s="42"/>
      <c r="B723" s="43"/>
      <c r="C723" s="44"/>
      <c r="D723" s="221" t="s">
        <v>143</v>
      </c>
      <c r="E723" s="44"/>
      <c r="F723" s="222" t="s">
        <v>997</v>
      </c>
      <c r="G723" s="44"/>
      <c r="H723" s="44"/>
      <c r="I723" s="218"/>
      <c r="J723" s="44"/>
      <c r="K723" s="44"/>
      <c r="L723" s="48"/>
      <c r="M723" s="219"/>
      <c r="N723" s="220"/>
      <c r="O723" s="88"/>
      <c r="P723" s="88"/>
      <c r="Q723" s="88"/>
      <c r="R723" s="88"/>
      <c r="S723" s="88"/>
      <c r="T723" s="89"/>
      <c r="U723" s="42"/>
      <c r="V723" s="42"/>
      <c r="W723" s="42"/>
      <c r="X723" s="42"/>
      <c r="Y723" s="42"/>
      <c r="Z723" s="42"/>
      <c r="AA723" s="42"/>
      <c r="AB723" s="42"/>
      <c r="AC723" s="42"/>
      <c r="AD723" s="42"/>
      <c r="AE723" s="42"/>
      <c r="AT723" s="20" t="s">
        <v>143</v>
      </c>
      <c r="AU723" s="20" t="s">
        <v>81</v>
      </c>
    </row>
    <row r="724" s="2" customFormat="1" ht="21.75" customHeight="1">
      <c r="A724" s="42"/>
      <c r="B724" s="43"/>
      <c r="C724" s="266" t="s">
        <v>998</v>
      </c>
      <c r="D724" s="266" t="s">
        <v>327</v>
      </c>
      <c r="E724" s="267" t="s">
        <v>977</v>
      </c>
      <c r="F724" s="268" t="s">
        <v>978</v>
      </c>
      <c r="G724" s="269" t="s">
        <v>196</v>
      </c>
      <c r="H724" s="270">
        <v>42</v>
      </c>
      <c r="I724" s="271"/>
      <c r="J724" s="272">
        <f>ROUND(I724*H724,2)</f>
        <v>0</v>
      </c>
      <c r="K724" s="268" t="s">
        <v>138</v>
      </c>
      <c r="L724" s="273"/>
      <c r="M724" s="274" t="s">
        <v>21</v>
      </c>
      <c r="N724" s="275" t="s">
        <v>45</v>
      </c>
      <c r="O724" s="88"/>
      <c r="P724" s="212">
        <f>O724*H724</f>
        <v>0</v>
      </c>
      <c r="Q724" s="212">
        <v>4.0000000000000003E-05</v>
      </c>
      <c r="R724" s="212">
        <f>Q724*H724</f>
        <v>0.0016800000000000001</v>
      </c>
      <c r="S724" s="212">
        <v>0</v>
      </c>
      <c r="T724" s="213">
        <f>S724*H724</f>
        <v>0</v>
      </c>
      <c r="U724" s="42"/>
      <c r="V724" s="42"/>
      <c r="W724" s="42"/>
      <c r="X724" s="42"/>
      <c r="Y724" s="42"/>
      <c r="Z724" s="42"/>
      <c r="AA724" s="42"/>
      <c r="AB724" s="42"/>
      <c r="AC724" s="42"/>
      <c r="AD724" s="42"/>
      <c r="AE724" s="42"/>
      <c r="AR724" s="214" t="s">
        <v>403</v>
      </c>
      <c r="AT724" s="214" t="s">
        <v>327</v>
      </c>
      <c r="AU724" s="214" t="s">
        <v>81</v>
      </c>
      <c r="AY724" s="20" t="s">
        <v>131</v>
      </c>
      <c r="BE724" s="215">
        <f>IF(N724="základní",J724,0)</f>
        <v>0</v>
      </c>
      <c r="BF724" s="215">
        <f>IF(N724="snížená",J724,0)</f>
        <v>0</v>
      </c>
      <c r="BG724" s="215">
        <f>IF(N724="zákl. přenesená",J724,0)</f>
        <v>0</v>
      </c>
      <c r="BH724" s="215">
        <f>IF(N724="sníž. přenesená",J724,0)</f>
        <v>0</v>
      </c>
      <c r="BI724" s="215">
        <f>IF(N724="nulová",J724,0)</f>
        <v>0</v>
      </c>
      <c r="BJ724" s="20" t="s">
        <v>79</v>
      </c>
      <c r="BK724" s="215">
        <f>ROUND(I724*H724,2)</f>
        <v>0</v>
      </c>
      <c r="BL724" s="20" t="s">
        <v>273</v>
      </c>
      <c r="BM724" s="214" t="s">
        <v>999</v>
      </c>
    </row>
    <row r="725" s="2" customFormat="1">
      <c r="A725" s="42"/>
      <c r="B725" s="43"/>
      <c r="C725" s="44"/>
      <c r="D725" s="216" t="s">
        <v>141</v>
      </c>
      <c r="E725" s="44"/>
      <c r="F725" s="217" t="s">
        <v>978</v>
      </c>
      <c r="G725" s="44"/>
      <c r="H725" s="44"/>
      <c r="I725" s="218"/>
      <c r="J725" s="44"/>
      <c r="K725" s="44"/>
      <c r="L725" s="48"/>
      <c r="M725" s="219"/>
      <c r="N725" s="220"/>
      <c r="O725" s="88"/>
      <c r="P725" s="88"/>
      <c r="Q725" s="88"/>
      <c r="R725" s="88"/>
      <c r="S725" s="88"/>
      <c r="T725" s="89"/>
      <c r="U725" s="42"/>
      <c r="V725" s="42"/>
      <c r="W725" s="42"/>
      <c r="X725" s="42"/>
      <c r="Y725" s="42"/>
      <c r="Z725" s="42"/>
      <c r="AA725" s="42"/>
      <c r="AB725" s="42"/>
      <c r="AC725" s="42"/>
      <c r="AD725" s="42"/>
      <c r="AE725" s="42"/>
      <c r="AT725" s="20" t="s">
        <v>141</v>
      </c>
      <c r="AU725" s="20" t="s">
        <v>81</v>
      </c>
    </row>
    <row r="726" s="13" customFormat="1">
      <c r="A726" s="13"/>
      <c r="B726" s="223"/>
      <c r="C726" s="224"/>
      <c r="D726" s="216" t="s">
        <v>145</v>
      </c>
      <c r="E726" s="224"/>
      <c r="F726" s="226" t="s">
        <v>1000</v>
      </c>
      <c r="G726" s="224"/>
      <c r="H726" s="227">
        <v>42</v>
      </c>
      <c r="I726" s="228"/>
      <c r="J726" s="224"/>
      <c r="K726" s="224"/>
      <c r="L726" s="229"/>
      <c r="M726" s="230"/>
      <c r="N726" s="231"/>
      <c r="O726" s="231"/>
      <c r="P726" s="231"/>
      <c r="Q726" s="231"/>
      <c r="R726" s="231"/>
      <c r="S726" s="231"/>
      <c r="T726" s="23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3" t="s">
        <v>145</v>
      </c>
      <c r="AU726" s="233" t="s">
        <v>81</v>
      </c>
      <c r="AV726" s="13" t="s">
        <v>81</v>
      </c>
      <c r="AW726" s="13" t="s">
        <v>4</v>
      </c>
      <c r="AX726" s="13" t="s">
        <v>79</v>
      </c>
      <c r="AY726" s="233" t="s">
        <v>131</v>
      </c>
    </row>
    <row r="727" s="2" customFormat="1" ht="24.15" customHeight="1">
      <c r="A727" s="42"/>
      <c r="B727" s="43"/>
      <c r="C727" s="203" t="s">
        <v>1001</v>
      </c>
      <c r="D727" s="203" t="s">
        <v>134</v>
      </c>
      <c r="E727" s="204" t="s">
        <v>1002</v>
      </c>
      <c r="F727" s="205" t="s">
        <v>1003</v>
      </c>
      <c r="G727" s="206" t="s">
        <v>196</v>
      </c>
      <c r="H727" s="207">
        <v>80</v>
      </c>
      <c r="I727" s="208"/>
      <c r="J727" s="209">
        <f>ROUND(I727*H727,2)</f>
        <v>0</v>
      </c>
      <c r="K727" s="205" t="s">
        <v>138</v>
      </c>
      <c r="L727" s="48"/>
      <c r="M727" s="210" t="s">
        <v>21</v>
      </c>
      <c r="N727" s="211" t="s">
        <v>45</v>
      </c>
      <c r="O727" s="88"/>
      <c r="P727" s="212">
        <f>O727*H727</f>
        <v>0</v>
      </c>
      <c r="Q727" s="212">
        <v>0</v>
      </c>
      <c r="R727" s="212">
        <f>Q727*H727</f>
        <v>0</v>
      </c>
      <c r="S727" s="212">
        <v>0</v>
      </c>
      <c r="T727" s="213">
        <f>S727*H727</f>
        <v>0</v>
      </c>
      <c r="U727" s="42"/>
      <c r="V727" s="42"/>
      <c r="W727" s="42"/>
      <c r="X727" s="42"/>
      <c r="Y727" s="42"/>
      <c r="Z727" s="42"/>
      <c r="AA727" s="42"/>
      <c r="AB727" s="42"/>
      <c r="AC727" s="42"/>
      <c r="AD727" s="42"/>
      <c r="AE727" s="42"/>
      <c r="AR727" s="214" t="s">
        <v>273</v>
      </c>
      <c r="AT727" s="214" t="s">
        <v>134</v>
      </c>
      <c r="AU727" s="214" t="s">
        <v>81</v>
      </c>
      <c r="AY727" s="20" t="s">
        <v>131</v>
      </c>
      <c r="BE727" s="215">
        <f>IF(N727="základní",J727,0)</f>
        <v>0</v>
      </c>
      <c r="BF727" s="215">
        <f>IF(N727="snížená",J727,0)</f>
        <v>0</v>
      </c>
      <c r="BG727" s="215">
        <f>IF(N727="zákl. přenesená",J727,0)</f>
        <v>0</v>
      </c>
      <c r="BH727" s="215">
        <f>IF(N727="sníž. přenesená",J727,0)</f>
        <v>0</v>
      </c>
      <c r="BI727" s="215">
        <f>IF(N727="nulová",J727,0)</f>
        <v>0</v>
      </c>
      <c r="BJ727" s="20" t="s">
        <v>79</v>
      </c>
      <c r="BK727" s="215">
        <f>ROUND(I727*H727,2)</f>
        <v>0</v>
      </c>
      <c r="BL727" s="20" t="s">
        <v>273</v>
      </c>
      <c r="BM727" s="214" t="s">
        <v>1004</v>
      </c>
    </row>
    <row r="728" s="2" customFormat="1">
      <c r="A728" s="42"/>
      <c r="B728" s="43"/>
      <c r="C728" s="44"/>
      <c r="D728" s="216" t="s">
        <v>141</v>
      </c>
      <c r="E728" s="44"/>
      <c r="F728" s="217" t="s">
        <v>1005</v>
      </c>
      <c r="G728" s="44"/>
      <c r="H728" s="44"/>
      <c r="I728" s="218"/>
      <c r="J728" s="44"/>
      <c r="K728" s="44"/>
      <c r="L728" s="48"/>
      <c r="M728" s="219"/>
      <c r="N728" s="220"/>
      <c r="O728" s="88"/>
      <c r="P728" s="88"/>
      <c r="Q728" s="88"/>
      <c r="R728" s="88"/>
      <c r="S728" s="88"/>
      <c r="T728" s="89"/>
      <c r="U728" s="42"/>
      <c r="V728" s="42"/>
      <c r="W728" s="42"/>
      <c r="X728" s="42"/>
      <c r="Y728" s="42"/>
      <c r="Z728" s="42"/>
      <c r="AA728" s="42"/>
      <c r="AB728" s="42"/>
      <c r="AC728" s="42"/>
      <c r="AD728" s="42"/>
      <c r="AE728" s="42"/>
      <c r="AT728" s="20" t="s">
        <v>141</v>
      </c>
      <c r="AU728" s="20" t="s">
        <v>81</v>
      </c>
    </row>
    <row r="729" s="2" customFormat="1">
      <c r="A729" s="42"/>
      <c r="B729" s="43"/>
      <c r="C729" s="44"/>
      <c r="D729" s="221" t="s">
        <v>143</v>
      </c>
      <c r="E729" s="44"/>
      <c r="F729" s="222" t="s">
        <v>1006</v>
      </c>
      <c r="G729" s="44"/>
      <c r="H729" s="44"/>
      <c r="I729" s="218"/>
      <c r="J729" s="44"/>
      <c r="K729" s="44"/>
      <c r="L729" s="48"/>
      <c r="M729" s="219"/>
      <c r="N729" s="220"/>
      <c r="O729" s="88"/>
      <c r="P729" s="88"/>
      <c r="Q729" s="88"/>
      <c r="R729" s="88"/>
      <c r="S729" s="88"/>
      <c r="T729" s="89"/>
      <c r="U729" s="42"/>
      <c r="V729" s="42"/>
      <c r="W729" s="42"/>
      <c r="X729" s="42"/>
      <c r="Y729" s="42"/>
      <c r="Z729" s="42"/>
      <c r="AA729" s="42"/>
      <c r="AB729" s="42"/>
      <c r="AC729" s="42"/>
      <c r="AD729" s="42"/>
      <c r="AE729" s="42"/>
      <c r="AT729" s="20" t="s">
        <v>143</v>
      </c>
      <c r="AU729" s="20" t="s">
        <v>81</v>
      </c>
    </row>
    <row r="730" s="2" customFormat="1" ht="24.15" customHeight="1">
      <c r="A730" s="42"/>
      <c r="B730" s="43"/>
      <c r="C730" s="266" t="s">
        <v>1007</v>
      </c>
      <c r="D730" s="266" t="s">
        <v>327</v>
      </c>
      <c r="E730" s="267" t="s">
        <v>988</v>
      </c>
      <c r="F730" s="268" t="s">
        <v>989</v>
      </c>
      <c r="G730" s="269" t="s">
        <v>196</v>
      </c>
      <c r="H730" s="270">
        <v>84</v>
      </c>
      <c r="I730" s="271"/>
      <c r="J730" s="272">
        <f>ROUND(I730*H730,2)</f>
        <v>0</v>
      </c>
      <c r="K730" s="268" t="s">
        <v>138</v>
      </c>
      <c r="L730" s="273"/>
      <c r="M730" s="274" t="s">
        <v>21</v>
      </c>
      <c r="N730" s="275" t="s">
        <v>45</v>
      </c>
      <c r="O730" s="88"/>
      <c r="P730" s="212">
        <f>O730*H730</f>
        <v>0</v>
      </c>
      <c r="Q730" s="212">
        <v>5.0000000000000002E-05</v>
      </c>
      <c r="R730" s="212">
        <f>Q730*H730</f>
        <v>0.0042000000000000006</v>
      </c>
      <c r="S730" s="212">
        <v>0</v>
      </c>
      <c r="T730" s="213">
        <f>S730*H730</f>
        <v>0</v>
      </c>
      <c r="U730" s="42"/>
      <c r="V730" s="42"/>
      <c r="W730" s="42"/>
      <c r="X730" s="42"/>
      <c r="Y730" s="42"/>
      <c r="Z730" s="42"/>
      <c r="AA730" s="42"/>
      <c r="AB730" s="42"/>
      <c r="AC730" s="42"/>
      <c r="AD730" s="42"/>
      <c r="AE730" s="42"/>
      <c r="AR730" s="214" t="s">
        <v>403</v>
      </c>
      <c r="AT730" s="214" t="s">
        <v>327</v>
      </c>
      <c r="AU730" s="214" t="s">
        <v>81</v>
      </c>
      <c r="AY730" s="20" t="s">
        <v>131</v>
      </c>
      <c r="BE730" s="215">
        <f>IF(N730="základní",J730,0)</f>
        <v>0</v>
      </c>
      <c r="BF730" s="215">
        <f>IF(N730="snížená",J730,0)</f>
        <v>0</v>
      </c>
      <c r="BG730" s="215">
        <f>IF(N730="zákl. přenesená",J730,0)</f>
        <v>0</v>
      </c>
      <c r="BH730" s="215">
        <f>IF(N730="sníž. přenesená",J730,0)</f>
        <v>0</v>
      </c>
      <c r="BI730" s="215">
        <f>IF(N730="nulová",J730,0)</f>
        <v>0</v>
      </c>
      <c r="BJ730" s="20" t="s">
        <v>79</v>
      </c>
      <c r="BK730" s="215">
        <f>ROUND(I730*H730,2)</f>
        <v>0</v>
      </c>
      <c r="BL730" s="20" t="s">
        <v>273</v>
      </c>
      <c r="BM730" s="214" t="s">
        <v>1008</v>
      </c>
    </row>
    <row r="731" s="2" customFormat="1">
      <c r="A731" s="42"/>
      <c r="B731" s="43"/>
      <c r="C731" s="44"/>
      <c r="D731" s="216" t="s">
        <v>141</v>
      </c>
      <c r="E731" s="44"/>
      <c r="F731" s="217" t="s">
        <v>989</v>
      </c>
      <c r="G731" s="44"/>
      <c r="H731" s="44"/>
      <c r="I731" s="218"/>
      <c r="J731" s="44"/>
      <c r="K731" s="44"/>
      <c r="L731" s="48"/>
      <c r="M731" s="219"/>
      <c r="N731" s="220"/>
      <c r="O731" s="88"/>
      <c r="P731" s="88"/>
      <c r="Q731" s="88"/>
      <c r="R731" s="88"/>
      <c r="S731" s="88"/>
      <c r="T731" s="89"/>
      <c r="U731" s="42"/>
      <c r="V731" s="42"/>
      <c r="W731" s="42"/>
      <c r="X731" s="42"/>
      <c r="Y731" s="42"/>
      <c r="Z731" s="42"/>
      <c r="AA731" s="42"/>
      <c r="AB731" s="42"/>
      <c r="AC731" s="42"/>
      <c r="AD731" s="42"/>
      <c r="AE731" s="42"/>
      <c r="AT731" s="20" t="s">
        <v>141</v>
      </c>
      <c r="AU731" s="20" t="s">
        <v>81</v>
      </c>
    </row>
    <row r="732" s="13" customFormat="1">
      <c r="A732" s="13"/>
      <c r="B732" s="223"/>
      <c r="C732" s="224"/>
      <c r="D732" s="216" t="s">
        <v>145</v>
      </c>
      <c r="E732" s="225" t="s">
        <v>21</v>
      </c>
      <c r="F732" s="226" t="s">
        <v>1009</v>
      </c>
      <c r="G732" s="224"/>
      <c r="H732" s="227">
        <v>80</v>
      </c>
      <c r="I732" s="228"/>
      <c r="J732" s="224"/>
      <c r="K732" s="224"/>
      <c r="L732" s="229"/>
      <c r="M732" s="230"/>
      <c r="N732" s="231"/>
      <c r="O732" s="231"/>
      <c r="P732" s="231"/>
      <c r="Q732" s="231"/>
      <c r="R732" s="231"/>
      <c r="S732" s="231"/>
      <c r="T732" s="232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3" t="s">
        <v>145</v>
      </c>
      <c r="AU732" s="233" t="s">
        <v>81</v>
      </c>
      <c r="AV732" s="13" t="s">
        <v>81</v>
      </c>
      <c r="AW732" s="13" t="s">
        <v>36</v>
      </c>
      <c r="AX732" s="13" t="s">
        <v>79</v>
      </c>
      <c r="AY732" s="233" t="s">
        <v>131</v>
      </c>
    </row>
    <row r="733" s="13" customFormat="1">
      <c r="A733" s="13"/>
      <c r="B733" s="223"/>
      <c r="C733" s="224"/>
      <c r="D733" s="216" t="s">
        <v>145</v>
      </c>
      <c r="E733" s="224"/>
      <c r="F733" s="226" t="s">
        <v>1010</v>
      </c>
      <c r="G733" s="224"/>
      <c r="H733" s="227">
        <v>84</v>
      </c>
      <c r="I733" s="228"/>
      <c r="J733" s="224"/>
      <c r="K733" s="224"/>
      <c r="L733" s="229"/>
      <c r="M733" s="230"/>
      <c r="N733" s="231"/>
      <c r="O733" s="231"/>
      <c r="P733" s="231"/>
      <c r="Q733" s="231"/>
      <c r="R733" s="231"/>
      <c r="S733" s="231"/>
      <c r="T733" s="23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3" t="s">
        <v>145</v>
      </c>
      <c r="AU733" s="233" t="s">
        <v>81</v>
      </c>
      <c r="AV733" s="13" t="s">
        <v>81</v>
      </c>
      <c r="AW733" s="13" t="s">
        <v>4</v>
      </c>
      <c r="AX733" s="13" t="s">
        <v>79</v>
      </c>
      <c r="AY733" s="233" t="s">
        <v>131</v>
      </c>
    </row>
    <row r="734" s="2" customFormat="1" ht="24.15" customHeight="1">
      <c r="A734" s="42"/>
      <c r="B734" s="43"/>
      <c r="C734" s="203" t="s">
        <v>1011</v>
      </c>
      <c r="D734" s="203" t="s">
        <v>134</v>
      </c>
      <c r="E734" s="204" t="s">
        <v>1012</v>
      </c>
      <c r="F734" s="205" t="s">
        <v>1013</v>
      </c>
      <c r="G734" s="206" t="s">
        <v>196</v>
      </c>
      <c r="H734" s="207">
        <v>90</v>
      </c>
      <c r="I734" s="208"/>
      <c r="J734" s="209">
        <f>ROUND(I734*H734,2)</f>
        <v>0</v>
      </c>
      <c r="K734" s="205" t="s">
        <v>21</v>
      </c>
      <c r="L734" s="48"/>
      <c r="M734" s="210" t="s">
        <v>21</v>
      </c>
      <c r="N734" s="211" t="s">
        <v>45</v>
      </c>
      <c r="O734" s="88"/>
      <c r="P734" s="212">
        <f>O734*H734</f>
        <v>0</v>
      </c>
      <c r="Q734" s="212">
        <v>0</v>
      </c>
      <c r="R734" s="212">
        <f>Q734*H734</f>
        <v>0</v>
      </c>
      <c r="S734" s="212">
        <v>0</v>
      </c>
      <c r="T734" s="213">
        <f>S734*H734</f>
        <v>0</v>
      </c>
      <c r="U734" s="42"/>
      <c r="V734" s="42"/>
      <c r="W734" s="42"/>
      <c r="X734" s="42"/>
      <c r="Y734" s="42"/>
      <c r="Z734" s="42"/>
      <c r="AA734" s="42"/>
      <c r="AB734" s="42"/>
      <c r="AC734" s="42"/>
      <c r="AD734" s="42"/>
      <c r="AE734" s="42"/>
      <c r="AR734" s="214" t="s">
        <v>273</v>
      </c>
      <c r="AT734" s="214" t="s">
        <v>134</v>
      </c>
      <c r="AU734" s="214" t="s">
        <v>81</v>
      </c>
      <c r="AY734" s="20" t="s">
        <v>131</v>
      </c>
      <c r="BE734" s="215">
        <f>IF(N734="základní",J734,0)</f>
        <v>0</v>
      </c>
      <c r="BF734" s="215">
        <f>IF(N734="snížená",J734,0)</f>
        <v>0</v>
      </c>
      <c r="BG734" s="215">
        <f>IF(N734="zákl. přenesená",J734,0)</f>
        <v>0</v>
      </c>
      <c r="BH734" s="215">
        <f>IF(N734="sníž. přenesená",J734,0)</f>
        <v>0</v>
      </c>
      <c r="BI734" s="215">
        <f>IF(N734="nulová",J734,0)</f>
        <v>0</v>
      </c>
      <c r="BJ734" s="20" t="s">
        <v>79</v>
      </c>
      <c r="BK734" s="215">
        <f>ROUND(I734*H734,2)</f>
        <v>0</v>
      </c>
      <c r="BL734" s="20" t="s">
        <v>273</v>
      </c>
      <c r="BM734" s="214" t="s">
        <v>1014</v>
      </c>
    </row>
    <row r="735" s="2" customFormat="1">
      <c r="A735" s="42"/>
      <c r="B735" s="43"/>
      <c r="C735" s="44"/>
      <c r="D735" s="216" t="s">
        <v>141</v>
      </c>
      <c r="E735" s="44"/>
      <c r="F735" s="217" t="s">
        <v>1013</v>
      </c>
      <c r="G735" s="44"/>
      <c r="H735" s="44"/>
      <c r="I735" s="218"/>
      <c r="J735" s="44"/>
      <c r="K735" s="44"/>
      <c r="L735" s="48"/>
      <c r="M735" s="219"/>
      <c r="N735" s="220"/>
      <c r="O735" s="88"/>
      <c r="P735" s="88"/>
      <c r="Q735" s="88"/>
      <c r="R735" s="88"/>
      <c r="S735" s="88"/>
      <c r="T735" s="89"/>
      <c r="U735" s="42"/>
      <c r="V735" s="42"/>
      <c r="W735" s="42"/>
      <c r="X735" s="42"/>
      <c r="Y735" s="42"/>
      <c r="Z735" s="42"/>
      <c r="AA735" s="42"/>
      <c r="AB735" s="42"/>
      <c r="AC735" s="42"/>
      <c r="AD735" s="42"/>
      <c r="AE735" s="42"/>
      <c r="AT735" s="20" t="s">
        <v>141</v>
      </c>
      <c r="AU735" s="20" t="s">
        <v>81</v>
      </c>
    </row>
    <row r="736" s="2" customFormat="1" ht="24.15" customHeight="1">
      <c r="A736" s="42"/>
      <c r="B736" s="43"/>
      <c r="C736" s="203" t="s">
        <v>1015</v>
      </c>
      <c r="D736" s="203" t="s">
        <v>134</v>
      </c>
      <c r="E736" s="204" t="s">
        <v>1016</v>
      </c>
      <c r="F736" s="205" t="s">
        <v>1017</v>
      </c>
      <c r="G736" s="206" t="s">
        <v>196</v>
      </c>
      <c r="H736" s="207">
        <v>50</v>
      </c>
      <c r="I736" s="208"/>
      <c r="J736" s="209">
        <f>ROUND(I736*H736,2)</f>
        <v>0</v>
      </c>
      <c r="K736" s="205" t="s">
        <v>21</v>
      </c>
      <c r="L736" s="48"/>
      <c r="M736" s="210" t="s">
        <v>21</v>
      </c>
      <c r="N736" s="211" t="s">
        <v>45</v>
      </c>
      <c r="O736" s="88"/>
      <c r="P736" s="212">
        <f>O736*H736</f>
        <v>0</v>
      </c>
      <c r="Q736" s="212">
        <v>0.00022000000000000001</v>
      </c>
      <c r="R736" s="212">
        <f>Q736*H736</f>
        <v>0.011000000000000001</v>
      </c>
      <c r="S736" s="212">
        <v>0</v>
      </c>
      <c r="T736" s="213">
        <f>S736*H736</f>
        <v>0</v>
      </c>
      <c r="U736" s="42"/>
      <c r="V736" s="42"/>
      <c r="W736" s="42"/>
      <c r="X736" s="42"/>
      <c r="Y736" s="42"/>
      <c r="Z736" s="42"/>
      <c r="AA736" s="42"/>
      <c r="AB736" s="42"/>
      <c r="AC736" s="42"/>
      <c r="AD736" s="42"/>
      <c r="AE736" s="42"/>
      <c r="AR736" s="214" t="s">
        <v>273</v>
      </c>
      <c r="AT736" s="214" t="s">
        <v>134</v>
      </c>
      <c r="AU736" s="214" t="s">
        <v>81</v>
      </c>
      <c r="AY736" s="20" t="s">
        <v>131</v>
      </c>
      <c r="BE736" s="215">
        <f>IF(N736="základní",J736,0)</f>
        <v>0</v>
      </c>
      <c r="BF736" s="215">
        <f>IF(N736="snížená",J736,0)</f>
        <v>0</v>
      </c>
      <c r="BG736" s="215">
        <f>IF(N736="zákl. přenesená",J736,0)</f>
        <v>0</v>
      </c>
      <c r="BH736" s="215">
        <f>IF(N736="sníž. přenesená",J736,0)</f>
        <v>0</v>
      </c>
      <c r="BI736" s="215">
        <f>IF(N736="nulová",J736,0)</f>
        <v>0</v>
      </c>
      <c r="BJ736" s="20" t="s">
        <v>79</v>
      </c>
      <c r="BK736" s="215">
        <f>ROUND(I736*H736,2)</f>
        <v>0</v>
      </c>
      <c r="BL736" s="20" t="s">
        <v>273</v>
      </c>
      <c r="BM736" s="214" t="s">
        <v>1018</v>
      </c>
    </row>
    <row r="737" s="2" customFormat="1">
      <c r="A737" s="42"/>
      <c r="B737" s="43"/>
      <c r="C737" s="44"/>
      <c r="D737" s="216" t="s">
        <v>141</v>
      </c>
      <c r="E737" s="44"/>
      <c r="F737" s="217" t="s">
        <v>1017</v>
      </c>
      <c r="G737" s="44"/>
      <c r="H737" s="44"/>
      <c r="I737" s="218"/>
      <c r="J737" s="44"/>
      <c r="K737" s="44"/>
      <c r="L737" s="48"/>
      <c r="M737" s="219"/>
      <c r="N737" s="220"/>
      <c r="O737" s="88"/>
      <c r="P737" s="88"/>
      <c r="Q737" s="88"/>
      <c r="R737" s="88"/>
      <c r="S737" s="88"/>
      <c r="T737" s="89"/>
      <c r="U737" s="42"/>
      <c r="V737" s="42"/>
      <c r="W737" s="42"/>
      <c r="X737" s="42"/>
      <c r="Y737" s="42"/>
      <c r="Z737" s="42"/>
      <c r="AA737" s="42"/>
      <c r="AB737" s="42"/>
      <c r="AC737" s="42"/>
      <c r="AD737" s="42"/>
      <c r="AE737" s="42"/>
      <c r="AT737" s="20" t="s">
        <v>141</v>
      </c>
      <c r="AU737" s="20" t="s">
        <v>81</v>
      </c>
    </row>
    <row r="738" s="2" customFormat="1" ht="24.15" customHeight="1">
      <c r="A738" s="42"/>
      <c r="B738" s="43"/>
      <c r="C738" s="203" t="s">
        <v>1019</v>
      </c>
      <c r="D738" s="203" t="s">
        <v>134</v>
      </c>
      <c r="E738" s="204" t="s">
        <v>1020</v>
      </c>
      <c r="F738" s="205" t="s">
        <v>1021</v>
      </c>
      <c r="G738" s="206" t="s">
        <v>196</v>
      </c>
      <c r="H738" s="207">
        <v>50</v>
      </c>
      <c r="I738" s="208"/>
      <c r="J738" s="209">
        <f>ROUND(I738*H738,2)</f>
        <v>0</v>
      </c>
      <c r="K738" s="205" t="s">
        <v>21</v>
      </c>
      <c r="L738" s="48"/>
      <c r="M738" s="210" t="s">
        <v>21</v>
      </c>
      <c r="N738" s="211" t="s">
        <v>45</v>
      </c>
      <c r="O738" s="88"/>
      <c r="P738" s="212">
        <f>O738*H738</f>
        <v>0</v>
      </c>
      <c r="Q738" s="212">
        <v>0.00080000000000000004</v>
      </c>
      <c r="R738" s="212">
        <f>Q738*H738</f>
        <v>0.040000000000000001</v>
      </c>
      <c r="S738" s="212">
        <v>0</v>
      </c>
      <c r="T738" s="213">
        <f>S738*H738</f>
        <v>0</v>
      </c>
      <c r="U738" s="42"/>
      <c r="V738" s="42"/>
      <c r="W738" s="42"/>
      <c r="X738" s="42"/>
      <c r="Y738" s="42"/>
      <c r="Z738" s="42"/>
      <c r="AA738" s="42"/>
      <c r="AB738" s="42"/>
      <c r="AC738" s="42"/>
      <c r="AD738" s="42"/>
      <c r="AE738" s="42"/>
      <c r="AR738" s="214" t="s">
        <v>273</v>
      </c>
      <c r="AT738" s="214" t="s">
        <v>134</v>
      </c>
      <c r="AU738" s="214" t="s">
        <v>81</v>
      </c>
      <c r="AY738" s="20" t="s">
        <v>131</v>
      </c>
      <c r="BE738" s="215">
        <f>IF(N738="základní",J738,0)</f>
        <v>0</v>
      </c>
      <c r="BF738" s="215">
        <f>IF(N738="snížená",J738,0)</f>
        <v>0</v>
      </c>
      <c r="BG738" s="215">
        <f>IF(N738="zákl. přenesená",J738,0)</f>
        <v>0</v>
      </c>
      <c r="BH738" s="215">
        <f>IF(N738="sníž. přenesená",J738,0)</f>
        <v>0</v>
      </c>
      <c r="BI738" s="215">
        <f>IF(N738="nulová",J738,0)</f>
        <v>0</v>
      </c>
      <c r="BJ738" s="20" t="s">
        <v>79</v>
      </c>
      <c r="BK738" s="215">
        <f>ROUND(I738*H738,2)</f>
        <v>0</v>
      </c>
      <c r="BL738" s="20" t="s">
        <v>273</v>
      </c>
      <c r="BM738" s="214" t="s">
        <v>1022</v>
      </c>
    </row>
    <row r="739" s="2" customFormat="1">
      <c r="A739" s="42"/>
      <c r="B739" s="43"/>
      <c r="C739" s="44"/>
      <c r="D739" s="216" t="s">
        <v>141</v>
      </c>
      <c r="E739" s="44"/>
      <c r="F739" s="217" t="s">
        <v>1021</v>
      </c>
      <c r="G739" s="44"/>
      <c r="H739" s="44"/>
      <c r="I739" s="218"/>
      <c r="J739" s="44"/>
      <c r="K739" s="44"/>
      <c r="L739" s="48"/>
      <c r="M739" s="219"/>
      <c r="N739" s="220"/>
      <c r="O739" s="88"/>
      <c r="P739" s="88"/>
      <c r="Q739" s="88"/>
      <c r="R739" s="88"/>
      <c r="S739" s="88"/>
      <c r="T739" s="89"/>
      <c r="U739" s="42"/>
      <c r="V739" s="42"/>
      <c r="W739" s="42"/>
      <c r="X739" s="42"/>
      <c r="Y739" s="42"/>
      <c r="Z739" s="42"/>
      <c r="AA739" s="42"/>
      <c r="AB739" s="42"/>
      <c r="AC739" s="42"/>
      <c r="AD739" s="42"/>
      <c r="AE739" s="42"/>
      <c r="AT739" s="20" t="s">
        <v>141</v>
      </c>
      <c r="AU739" s="20" t="s">
        <v>81</v>
      </c>
    </row>
    <row r="740" s="2" customFormat="1" ht="16.5" customHeight="1">
      <c r="A740" s="42"/>
      <c r="B740" s="43"/>
      <c r="C740" s="203" t="s">
        <v>1023</v>
      </c>
      <c r="D740" s="203" t="s">
        <v>134</v>
      </c>
      <c r="E740" s="204" t="s">
        <v>1024</v>
      </c>
      <c r="F740" s="205" t="s">
        <v>1025</v>
      </c>
      <c r="G740" s="206" t="s">
        <v>137</v>
      </c>
      <c r="H740" s="207">
        <v>6</v>
      </c>
      <c r="I740" s="208"/>
      <c r="J740" s="209">
        <f>ROUND(I740*H740,2)</f>
        <v>0</v>
      </c>
      <c r="K740" s="205" t="s">
        <v>138</v>
      </c>
      <c r="L740" s="48"/>
      <c r="M740" s="210" t="s">
        <v>21</v>
      </c>
      <c r="N740" s="211" t="s">
        <v>45</v>
      </c>
      <c r="O740" s="88"/>
      <c r="P740" s="212">
        <f>O740*H740</f>
        <v>0</v>
      </c>
      <c r="Q740" s="212">
        <v>0</v>
      </c>
      <c r="R740" s="212">
        <f>Q740*H740</f>
        <v>0</v>
      </c>
      <c r="S740" s="212">
        <v>0</v>
      </c>
      <c r="T740" s="213">
        <f>S740*H740</f>
        <v>0</v>
      </c>
      <c r="U740" s="42"/>
      <c r="V740" s="42"/>
      <c r="W740" s="42"/>
      <c r="X740" s="42"/>
      <c r="Y740" s="42"/>
      <c r="Z740" s="42"/>
      <c r="AA740" s="42"/>
      <c r="AB740" s="42"/>
      <c r="AC740" s="42"/>
      <c r="AD740" s="42"/>
      <c r="AE740" s="42"/>
      <c r="AR740" s="214" t="s">
        <v>273</v>
      </c>
      <c r="AT740" s="214" t="s">
        <v>134</v>
      </c>
      <c r="AU740" s="214" t="s">
        <v>81</v>
      </c>
      <c r="AY740" s="20" t="s">
        <v>131</v>
      </c>
      <c r="BE740" s="215">
        <f>IF(N740="základní",J740,0)</f>
        <v>0</v>
      </c>
      <c r="BF740" s="215">
        <f>IF(N740="snížená",J740,0)</f>
        <v>0</v>
      </c>
      <c r="BG740" s="215">
        <f>IF(N740="zákl. přenesená",J740,0)</f>
        <v>0</v>
      </c>
      <c r="BH740" s="215">
        <f>IF(N740="sníž. přenesená",J740,0)</f>
        <v>0</v>
      </c>
      <c r="BI740" s="215">
        <f>IF(N740="nulová",J740,0)</f>
        <v>0</v>
      </c>
      <c r="BJ740" s="20" t="s">
        <v>79</v>
      </c>
      <c r="BK740" s="215">
        <f>ROUND(I740*H740,2)</f>
        <v>0</v>
      </c>
      <c r="BL740" s="20" t="s">
        <v>273</v>
      </c>
      <c r="BM740" s="214" t="s">
        <v>1026</v>
      </c>
    </row>
    <row r="741" s="2" customFormat="1">
      <c r="A741" s="42"/>
      <c r="B741" s="43"/>
      <c r="C741" s="44"/>
      <c r="D741" s="216" t="s">
        <v>141</v>
      </c>
      <c r="E741" s="44"/>
      <c r="F741" s="217" t="s">
        <v>1027</v>
      </c>
      <c r="G741" s="44"/>
      <c r="H741" s="44"/>
      <c r="I741" s="218"/>
      <c r="J741" s="44"/>
      <c r="K741" s="44"/>
      <c r="L741" s="48"/>
      <c r="M741" s="219"/>
      <c r="N741" s="220"/>
      <c r="O741" s="88"/>
      <c r="P741" s="88"/>
      <c r="Q741" s="88"/>
      <c r="R741" s="88"/>
      <c r="S741" s="88"/>
      <c r="T741" s="89"/>
      <c r="U741" s="42"/>
      <c r="V741" s="42"/>
      <c r="W741" s="42"/>
      <c r="X741" s="42"/>
      <c r="Y741" s="42"/>
      <c r="Z741" s="42"/>
      <c r="AA741" s="42"/>
      <c r="AB741" s="42"/>
      <c r="AC741" s="42"/>
      <c r="AD741" s="42"/>
      <c r="AE741" s="42"/>
      <c r="AT741" s="20" t="s">
        <v>141</v>
      </c>
      <c r="AU741" s="20" t="s">
        <v>81</v>
      </c>
    </row>
    <row r="742" s="2" customFormat="1">
      <c r="A742" s="42"/>
      <c r="B742" s="43"/>
      <c r="C742" s="44"/>
      <c r="D742" s="221" t="s">
        <v>143</v>
      </c>
      <c r="E742" s="44"/>
      <c r="F742" s="222" t="s">
        <v>1028</v>
      </c>
      <c r="G742" s="44"/>
      <c r="H742" s="44"/>
      <c r="I742" s="218"/>
      <c r="J742" s="44"/>
      <c r="K742" s="44"/>
      <c r="L742" s="48"/>
      <c r="M742" s="219"/>
      <c r="N742" s="220"/>
      <c r="O742" s="88"/>
      <c r="P742" s="88"/>
      <c r="Q742" s="88"/>
      <c r="R742" s="88"/>
      <c r="S742" s="88"/>
      <c r="T742" s="89"/>
      <c r="U742" s="42"/>
      <c r="V742" s="42"/>
      <c r="W742" s="42"/>
      <c r="X742" s="42"/>
      <c r="Y742" s="42"/>
      <c r="Z742" s="42"/>
      <c r="AA742" s="42"/>
      <c r="AB742" s="42"/>
      <c r="AC742" s="42"/>
      <c r="AD742" s="42"/>
      <c r="AE742" s="42"/>
      <c r="AT742" s="20" t="s">
        <v>143</v>
      </c>
      <c r="AU742" s="20" t="s">
        <v>81</v>
      </c>
    </row>
    <row r="743" s="2" customFormat="1" ht="24.15" customHeight="1">
      <c r="A743" s="42"/>
      <c r="B743" s="43"/>
      <c r="C743" s="266" t="s">
        <v>1029</v>
      </c>
      <c r="D743" s="266" t="s">
        <v>327</v>
      </c>
      <c r="E743" s="267" t="s">
        <v>1030</v>
      </c>
      <c r="F743" s="268" t="s">
        <v>1031</v>
      </c>
      <c r="G743" s="269" t="s">
        <v>137</v>
      </c>
      <c r="H743" s="270">
        <v>6</v>
      </c>
      <c r="I743" s="271"/>
      <c r="J743" s="272">
        <f>ROUND(I743*H743,2)</f>
        <v>0</v>
      </c>
      <c r="K743" s="268" t="s">
        <v>138</v>
      </c>
      <c r="L743" s="273"/>
      <c r="M743" s="274" t="s">
        <v>21</v>
      </c>
      <c r="N743" s="275" t="s">
        <v>45</v>
      </c>
      <c r="O743" s="88"/>
      <c r="P743" s="212">
        <f>O743*H743</f>
        <v>0</v>
      </c>
      <c r="Q743" s="212">
        <v>4.0000000000000003E-05</v>
      </c>
      <c r="R743" s="212">
        <f>Q743*H743</f>
        <v>0.00024000000000000003</v>
      </c>
      <c r="S743" s="212">
        <v>0</v>
      </c>
      <c r="T743" s="213">
        <f>S743*H743</f>
        <v>0</v>
      </c>
      <c r="U743" s="42"/>
      <c r="V743" s="42"/>
      <c r="W743" s="42"/>
      <c r="X743" s="42"/>
      <c r="Y743" s="42"/>
      <c r="Z743" s="42"/>
      <c r="AA743" s="42"/>
      <c r="AB743" s="42"/>
      <c r="AC743" s="42"/>
      <c r="AD743" s="42"/>
      <c r="AE743" s="42"/>
      <c r="AR743" s="214" t="s">
        <v>403</v>
      </c>
      <c r="AT743" s="214" t="s">
        <v>327</v>
      </c>
      <c r="AU743" s="214" t="s">
        <v>81</v>
      </c>
      <c r="AY743" s="20" t="s">
        <v>131</v>
      </c>
      <c r="BE743" s="215">
        <f>IF(N743="základní",J743,0)</f>
        <v>0</v>
      </c>
      <c r="BF743" s="215">
        <f>IF(N743="snížená",J743,0)</f>
        <v>0</v>
      </c>
      <c r="BG743" s="215">
        <f>IF(N743="zákl. přenesená",J743,0)</f>
        <v>0</v>
      </c>
      <c r="BH743" s="215">
        <f>IF(N743="sníž. přenesená",J743,0)</f>
        <v>0</v>
      </c>
      <c r="BI743" s="215">
        <f>IF(N743="nulová",J743,0)</f>
        <v>0</v>
      </c>
      <c r="BJ743" s="20" t="s">
        <v>79</v>
      </c>
      <c r="BK743" s="215">
        <f>ROUND(I743*H743,2)</f>
        <v>0</v>
      </c>
      <c r="BL743" s="20" t="s">
        <v>273</v>
      </c>
      <c r="BM743" s="214" t="s">
        <v>1032</v>
      </c>
    </row>
    <row r="744" s="2" customFormat="1">
      <c r="A744" s="42"/>
      <c r="B744" s="43"/>
      <c r="C744" s="44"/>
      <c r="D744" s="216" t="s">
        <v>141</v>
      </c>
      <c r="E744" s="44"/>
      <c r="F744" s="217" t="s">
        <v>1031</v>
      </c>
      <c r="G744" s="44"/>
      <c r="H744" s="44"/>
      <c r="I744" s="218"/>
      <c r="J744" s="44"/>
      <c r="K744" s="44"/>
      <c r="L744" s="48"/>
      <c r="M744" s="219"/>
      <c r="N744" s="220"/>
      <c r="O744" s="88"/>
      <c r="P744" s="88"/>
      <c r="Q744" s="88"/>
      <c r="R744" s="88"/>
      <c r="S744" s="88"/>
      <c r="T744" s="89"/>
      <c r="U744" s="42"/>
      <c r="V744" s="42"/>
      <c r="W744" s="42"/>
      <c r="X744" s="42"/>
      <c r="Y744" s="42"/>
      <c r="Z744" s="42"/>
      <c r="AA744" s="42"/>
      <c r="AB744" s="42"/>
      <c r="AC744" s="42"/>
      <c r="AD744" s="42"/>
      <c r="AE744" s="42"/>
      <c r="AT744" s="20" t="s">
        <v>141</v>
      </c>
      <c r="AU744" s="20" t="s">
        <v>81</v>
      </c>
    </row>
    <row r="745" s="2" customFormat="1" ht="21.75" customHeight="1">
      <c r="A745" s="42"/>
      <c r="B745" s="43"/>
      <c r="C745" s="203" t="s">
        <v>1033</v>
      </c>
      <c r="D745" s="203" t="s">
        <v>134</v>
      </c>
      <c r="E745" s="204" t="s">
        <v>1034</v>
      </c>
      <c r="F745" s="205" t="s">
        <v>1035</v>
      </c>
      <c r="G745" s="206" t="s">
        <v>137</v>
      </c>
      <c r="H745" s="207">
        <v>25</v>
      </c>
      <c r="I745" s="208"/>
      <c r="J745" s="209">
        <f>ROUND(I745*H745,2)</f>
        <v>0</v>
      </c>
      <c r="K745" s="205" t="s">
        <v>138</v>
      </c>
      <c r="L745" s="48"/>
      <c r="M745" s="210" t="s">
        <v>21</v>
      </c>
      <c r="N745" s="211" t="s">
        <v>45</v>
      </c>
      <c r="O745" s="88"/>
      <c r="P745" s="212">
        <f>O745*H745</f>
        <v>0</v>
      </c>
      <c r="Q745" s="212">
        <v>0</v>
      </c>
      <c r="R745" s="212">
        <f>Q745*H745</f>
        <v>0</v>
      </c>
      <c r="S745" s="212">
        <v>0</v>
      </c>
      <c r="T745" s="213">
        <f>S745*H745</f>
        <v>0</v>
      </c>
      <c r="U745" s="42"/>
      <c r="V745" s="42"/>
      <c r="W745" s="42"/>
      <c r="X745" s="42"/>
      <c r="Y745" s="42"/>
      <c r="Z745" s="42"/>
      <c r="AA745" s="42"/>
      <c r="AB745" s="42"/>
      <c r="AC745" s="42"/>
      <c r="AD745" s="42"/>
      <c r="AE745" s="42"/>
      <c r="AR745" s="214" t="s">
        <v>273</v>
      </c>
      <c r="AT745" s="214" t="s">
        <v>134</v>
      </c>
      <c r="AU745" s="214" t="s">
        <v>81</v>
      </c>
      <c r="AY745" s="20" t="s">
        <v>131</v>
      </c>
      <c r="BE745" s="215">
        <f>IF(N745="základní",J745,0)</f>
        <v>0</v>
      </c>
      <c r="BF745" s="215">
        <f>IF(N745="snížená",J745,0)</f>
        <v>0</v>
      </c>
      <c r="BG745" s="215">
        <f>IF(N745="zákl. přenesená",J745,0)</f>
        <v>0</v>
      </c>
      <c r="BH745" s="215">
        <f>IF(N745="sníž. přenesená",J745,0)</f>
        <v>0</v>
      </c>
      <c r="BI745" s="215">
        <f>IF(N745="nulová",J745,0)</f>
        <v>0</v>
      </c>
      <c r="BJ745" s="20" t="s">
        <v>79</v>
      </c>
      <c r="BK745" s="215">
        <f>ROUND(I745*H745,2)</f>
        <v>0</v>
      </c>
      <c r="BL745" s="20" t="s">
        <v>273</v>
      </c>
      <c r="BM745" s="214" t="s">
        <v>1036</v>
      </c>
    </row>
    <row r="746" s="2" customFormat="1">
      <c r="A746" s="42"/>
      <c r="B746" s="43"/>
      <c r="C746" s="44"/>
      <c r="D746" s="216" t="s">
        <v>141</v>
      </c>
      <c r="E746" s="44"/>
      <c r="F746" s="217" t="s">
        <v>1037</v>
      </c>
      <c r="G746" s="44"/>
      <c r="H746" s="44"/>
      <c r="I746" s="218"/>
      <c r="J746" s="44"/>
      <c r="K746" s="44"/>
      <c r="L746" s="48"/>
      <c r="M746" s="219"/>
      <c r="N746" s="220"/>
      <c r="O746" s="88"/>
      <c r="P746" s="88"/>
      <c r="Q746" s="88"/>
      <c r="R746" s="88"/>
      <c r="S746" s="88"/>
      <c r="T746" s="89"/>
      <c r="U746" s="42"/>
      <c r="V746" s="42"/>
      <c r="W746" s="42"/>
      <c r="X746" s="42"/>
      <c r="Y746" s="42"/>
      <c r="Z746" s="42"/>
      <c r="AA746" s="42"/>
      <c r="AB746" s="42"/>
      <c r="AC746" s="42"/>
      <c r="AD746" s="42"/>
      <c r="AE746" s="42"/>
      <c r="AT746" s="20" t="s">
        <v>141</v>
      </c>
      <c r="AU746" s="20" t="s">
        <v>81</v>
      </c>
    </row>
    <row r="747" s="2" customFormat="1">
      <c r="A747" s="42"/>
      <c r="B747" s="43"/>
      <c r="C747" s="44"/>
      <c r="D747" s="221" t="s">
        <v>143</v>
      </c>
      <c r="E747" s="44"/>
      <c r="F747" s="222" t="s">
        <v>1038</v>
      </c>
      <c r="G747" s="44"/>
      <c r="H747" s="44"/>
      <c r="I747" s="218"/>
      <c r="J747" s="44"/>
      <c r="K747" s="44"/>
      <c r="L747" s="48"/>
      <c r="M747" s="219"/>
      <c r="N747" s="220"/>
      <c r="O747" s="88"/>
      <c r="P747" s="88"/>
      <c r="Q747" s="88"/>
      <c r="R747" s="88"/>
      <c r="S747" s="88"/>
      <c r="T747" s="89"/>
      <c r="U747" s="42"/>
      <c r="V747" s="42"/>
      <c r="W747" s="42"/>
      <c r="X747" s="42"/>
      <c r="Y747" s="42"/>
      <c r="Z747" s="42"/>
      <c r="AA747" s="42"/>
      <c r="AB747" s="42"/>
      <c r="AC747" s="42"/>
      <c r="AD747" s="42"/>
      <c r="AE747" s="42"/>
      <c r="AT747" s="20" t="s">
        <v>143</v>
      </c>
      <c r="AU747" s="20" t="s">
        <v>81</v>
      </c>
    </row>
    <row r="748" s="2" customFormat="1" ht="21.75" customHeight="1">
      <c r="A748" s="42"/>
      <c r="B748" s="43"/>
      <c r="C748" s="266" t="s">
        <v>1039</v>
      </c>
      <c r="D748" s="266" t="s">
        <v>327</v>
      </c>
      <c r="E748" s="267" t="s">
        <v>1040</v>
      </c>
      <c r="F748" s="268" t="s">
        <v>1041</v>
      </c>
      <c r="G748" s="269" t="s">
        <v>137</v>
      </c>
      <c r="H748" s="270">
        <v>25</v>
      </c>
      <c r="I748" s="271"/>
      <c r="J748" s="272">
        <f>ROUND(I748*H748,2)</f>
        <v>0</v>
      </c>
      <c r="K748" s="268" t="s">
        <v>138</v>
      </c>
      <c r="L748" s="273"/>
      <c r="M748" s="274" t="s">
        <v>21</v>
      </c>
      <c r="N748" s="275" t="s">
        <v>45</v>
      </c>
      <c r="O748" s="88"/>
      <c r="P748" s="212">
        <f>O748*H748</f>
        <v>0</v>
      </c>
      <c r="Q748" s="212">
        <v>4.0000000000000003E-05</v>
      </c>
      <c r="R748" s="212">
        <f>Q748*H748</f>
        <v>0.001</v>
      </c>
      <c r="S748" s="212">
        <v>0</v>
      </c>
      <c r="T748" s="213">
        <f>S748*H748</f>
        <v>0</v>
      </c>
      <c r="U748" s="42"/>
      <c r="V748" s="42"/>
      <c r="W748" s="42"/>
      <c r="X748" s="42"/>
      <c r="Y748" s="42"/>
      <c r="Z748" s="42"/>
      <c r="AA748" s="42"/>
      <c r="AB748" s="42"/>
      <c r="AC748" s="42"/>
      <c r="AD748" s="42"/>
      <c r="AE748" s="42"/>
      <c r="AR748" s="214" t="s">
        <v>403</v>
      </c>
      <c r="AT748" s="214" t="s">
        <v>327</v>
      </c>
      <c r="AU748" s="214" t="s">
        <v>81</v>
      </c>
      <c r="AY748" s="20" t="s">
        <v>131</v>
      </c>
      <c r="BE748" s="215">
        <f>IF(N748="základní",J748,0)</f>
        <v>0</v>
      </c>
      <c r="BF748" s="215">
        <f>IF(N748="snížená",J748,0)</f>
        <v>0</v>
      </c>
      <c r="BG748" s="215">
        <f>IF(N748="zákl. přenesená",J748,0)</f>
        <v>0</v>
      </c>
      <c r="BH748" s="215">
        <f>IF(N748="sníž. přenesená",J748,0)</f>
        <v>0</v>
      </c>
      <c r="BI748" s="215">
        <f>IF(N748="nulová",J748,0)</f>
        <v>0</v>
      </c>
      <c r="BJ748" s="20" t="s">
        <v>79</v>
      </c>
      <c r="BK748" s="215">
        <f>ROUND(I748*H748,2)</f>
        <v>0</v>
      </c>
      <c r="BL748" s="20" t="s">
        <v>273</v>
      </c>
      <c r="BM748" s="214" t="s">
        <v>1042</v>
      </c>
    </row>
    <row r="749" s="2" customFormat="1">
      <c r="A749" s="42"/>
      <c r="B749" s="43"/>
      <c r="C749" s="44"/>
      <c r="D749" s="216" t="s">
        <v>141</v>
      </c>
      <c r="E749" s="44"/>
      <c r="F749" s="217" t="s">
        <v>1041</v>
      </c>
      <c r="G749" s="44"/>
      <c r="H749" s="44"/>
      <c r="I749" s="218"/>
      <c r="J749" s="44"/>
      <c r="K749" s="44"/>
      <c r="L749" s="48"/>
      <c r="M749" s="219"/>
      <c r="N749" s="220"/>
      <c r="O749" s="88"/>
      <c r="P749" s="88"/>
      <c r="Q749" s="88"/>
      <c r="R749" s="88"/>
      <c r="S749" s="88"/>
      <c r="T749" s="89"/>
      <c r="U749" s="42"/>
      <c r="V749" s="42"/>
      <c r="W749" s="42"/>
      <c r="X749" s="42"/>
      <c r="Y749" s="42"/>
      <c r="Z749" s="42"/>
      <c r="AA749" s="42"/>
      <c r="AB749" s="42"/>
      <c r="AC749" s="42"/>
      <c r="AD749" s="42"/>
      <c r="AE749" s="42"/>
      <c r="AT749" s="20" t="s">
        <v>141</v>
      </c>
      <c r="AU749" s="20" t="s">
        <v>81</v>
      </c>
    </row>
    <row r="750" s="2" customFormat="1" ht="24.15" customHeight="1">
      <c r="A750" s="42"/>
      <c r="B750" s="43"/>
      <c r="C750" s="203" t="s">
        <v>1043</v>
      </c>
      <c r="D750" s="203" t="s">
        <v>134</v>
      </c>
      <c r="E750" s="204" t="s">
        <v>1044</v>
      </c>
      <c r="F750" s="205" t="s">
        <v>1045</v>
      </c>
      <c r="G750" s="206" t="s">
        <v>137</v>
      </c>
      <c r="H750" s="207">
        <v>8</v>
      </c>
      <c r="I750" s="208"/>
      <c r="J750" s="209">
        <f>ROUND(I750*H750,2)</f>
        <v>0</v>
      </c>
      <c r="K750" s="205" t="s">
        <v>138</v>
      </c>
      <c r="L750" s="48"/>
      <c r="M750" s="210" t="s">
        <v>21</v>
      </c>
      <c r="N750" s="211" t="s">
        <v>45</v>
      </c>
      <c r="O750" s="88"/>
      <c r="P750" s="212">
        <f>O750*H750</f>
        <v>0</v>
      </c>
      <c r="Q750" s="212">
        <v>0</v>
      </c>
      <c r="R750" s="212">
        <f>Q750*H750</f>
        <v>0</v>
      </c>
      <c r="S750" s="212">
        <v>0</v>
      </c>
      <c r="T750" s="213">
        <f>S750*H750</f>
        <v>0</v>
      </c>
      <c r="U750" s="42"/>
      <c r="V750" s="42"/>
      <c r="W750" s="42"/>
      <c r="X750" s="42"/>
      <c r="Y750" s="42"/>
      <c r="Z750" s="42"/>
      <c r="AA750" s="42"/>
      <c r="AB750" s="42"/>
      <c r="AC750" s="42"/>
      <c r="AD750" s="42"/>
      <c r="AE750" s="42"/>
      <c r="AR750" s="214" t="s">
        <v>273</v>
      </c>
      <c r="AT750" s="214" t="s">
        <v>134</v>
      </c>
      <c r="AU750" s="214" t="s">
        <v>81</v>
      </c>
      <c r="AY750" s="20" t="s">
        <v>131</v>
      </c>
      <c r="BE750" s="215">
        <f>IF(N750="základní",J750,0)</f>
        <v>0</v>
      </c>
      <c r="BF750" s="215">
        <f>IF(N750="snížená",J750,0)</f>
        <v>0</v>
      </c>
      <c r="BG750" s="215">
        <f>IF(N750="zákl. přenesená",J750,0)</f>
        <v>0</v>
      </c>
      <c r="BH750" s="215">
        <f>IF(N750="sníž. přenesená",J750,0)</f>
        <v>0</v>
      </c>
      <c r="BI750" s="215">
        <f>IF(N750="nulová",J750,0)</f>
        <v>0</v>
      </c>
      <c r="BJ750" s="20" t="s">
        <v>79</v>
      </c>
      <c r="BK750" s="215">
        <f>ROUND(I750*H750,2)</f>
        <v>0</v>
      </c>
      <c r="BL750" s="20" t="s">
        <v>273</v>
      </c>
      <c r="BM750" s="214" t="s">
        <v>1046</v>
      </c>
    </row>
    <row r="751" s="2" customFormat="1">
      <c r="A751" s="42"/>
      <c r="B751" s="43"/>
      <c r="C751" s="44"/>
      <c r="D751" s="216" t="s">
        <v>141</v>
      </c>
      <c r="E751" s="44"/>
      <c r="F751" s="217" t="s">
        <v>1047</v>
      </c>
      <c r="G751" s="44"/>
      <c r="H751" s="44"/>
      <c r="I751" s="218"/>
      <c r="J751" s="44"/>
      <c r="K751" s="44"/>
      <c r="L751" s="48"/>
      <c r="M751" s="219"/>
      <c r="N751" s="220"/>
      <c r="O751" s="88"/>
      <c r="P751" s="88"/>
      <c r="Q751" s="88"/>
      <c r="R751" s="88"/>
      <c r="S751" s="88"/>
      <c r="T751" s="89"/>
      <c r="U751" s="42"/>
      <c r="V751" s="42"/>
      <c r="W751" s="42"/>
      <c r="X751" s="42"/>
      <c r="Y751" s="42"/>
      <c r="Z751" s="42"/>
      <c r="AA751" s="42"/>
      <c r="AB751" s="42"/>
      <c r="AC751" s="42"/>
      <c r="AD751" s="42"/>
      <c r="AE751" s="42"/>
      <c r="AT751" s="20" t="s">
        <v>141</v>
      </c>
      <c r="AU751" s="20" t="s">
        <v>81</v>
      </c>
    </row>
    <row r="752" s="2" customFormat="1">
      <c r="A752" s="42"/>
      <c r="B752" s="43"/>
      <c r="C752" s="44"/>
      <c r="D752" s="221" t="s">
        <v>143</v>
      </c>
      <c r="E752" s="44"/>
      <c r="F752" s="222" t="s">
        <v>1048</v>
      </c>
      <c r="G752" s="44"/>
      <c r="H752" s="44"/>
      <c r="I752" s="218"/>
      <c r="J752" s="44"/>
      <c r="K752" s="44"/>
      <c r="L752" s="48"/>
      <c r="M752" s="219"/>
      <c r="N752" s="220"/>
      <c r="O752" s="88"/>
      <c r="P752" s="88"/>
      <c r="Q752" s="88"/>
      <c r="R752" s="88"/>
      <c r="S752" s="88"/>
      <c r="T752" s="89"/>
      <c r="U752" s="42"/>
      <c r="V752" s="42"/>
      <c r="W752" s="42"/>
      <c r="X752" s="42"/>
      <c r="Y752" s="42"/>
      <c r="Z752" s="42"/>
      <c r="AA752" s="42"/>
      <c r="AB752" s="42"/>
      <c r="AC752" s="42"/>
      <c r="AD752" s="42"/>
      <c r="AE752" s="42"/>
      <c r="AT752" s="20" t="s">
        <v>143</v>
      </c>
      <c r="AU752" s="20" t="s">
        <v>81</v>
      </c>
    </row>
    <row r="753" s="2" customFormat="1" ht="24.15" customHeight="1">
      <c r="A753" s="42"/>
      <c r="B753" s="43"/>
      <c r="C753" s="266" t="s">
        <v>1049</v>
      </c>
      <c r="D753" s="266" t="s">
        <v>327</v>
      </c>
      <c r="E753" s="267" t="s">
        <v>1050</v>
      </c>
      <c r="F753" s="268" t="s">
        <v>1051</v>
      </c>
      <c r="G753" s="269" t="s">
        <v>137</v>
      </c>
      <c r="H753" s="270">
        <v>8</v>
      </c>
      <c r="I753" s="271"/>
      <c r="J753" s="272">
        <f>ROUND(I753*H753,2)</f>
        <v>0</v>
      </c>
      <c r="K753" s="268" t="s">
        <v>138</v>
      </c>
      <c r="L753" s="273"/>
      <c r="M753" s="274" t="s">
        <v>21</v>
      </c>
      <c r="N753" s="275" t="s">
        <v>45</v>
      </c>
      <c r="O753" s="88"/>
      <c r="P753" s="212">
        <f>O753*H753</f>
        <v>0</v>
      </c>
      <c r="Q753" s="212">
        <v>3.0000000000000001E-05</v>
      </c>
      <c r="R753" s="212">
        <f>Q753*H753</f>
        <v>0.00024000000000000001</v>
      </c>
      <c r="S753" s="212">
        <v>0</v>
      </c>
      <c r="T753" s="213">
        <f>S753*H753</f>
        <v>0</v>
      </c>
      <c r="U753" s="42"/>
      <c r="V753" s="42"/>
      <c r="W753" s="42"/>
      <c r="X753" s="42"/>
      <c r="Y753" s="42"/>
      <c r="Z753" s="42"/>
      <c r="AA753" s="42"/>
      <c r="AB753" s="42"/>
      <c r="AC753" s="42"/>
      <c r="AD753" s="42"/>
      <c r="AE753" s="42"/>
      <c r="AR753" s="214" t="s">
        <v>403</v>
      </c>
      <c r="AT753" s="214" t="s">
        <v>327</v>
      </c>
      <c r="AU753" s="214" t="s">
        <v>81</v>
      </c>
      <c r="AY753" s="20" t="s">
        <v>131</v>
      </c>
      <c r="BE753" s="215">
        <f>IF(N753="základní",J753,0)</f>
        <v>0</v>
      </c>
      <c r="BF753" s="215">
        <f>IF(N753="snížená",J753,0)</f>
        <v>0</v>
      </c>
      <c r="BG753" s="215">
        <f>IF(N753="zákl. přenesená",J753,0)</f>
        <v>0</v>
      </c>
      <c r="BH753" s="215">
        <f>IF(N753="sníž. přenesená",J753,0)</f>
        <v>0</v>
      </c>
      <c r="BI753" s="215">
        <f>IF(N753="nulová",J753,0)</f>
        <v>0</v>
      </c>
      <c r="BJ753" s="20" t="s">
        <v>79</v>
      </c>
      <c r="BK753" s="215">
        <f>ROUND(I753*H753,2)</f>
        <v>0</v>
      </c>
      <c r="BL753" s="20" t="s">
        <v>273</v>
      </c>
      <c r="BM753" s="214" t="s">
        <v>1052</v>
      </c>
    </row>
    <row r="754" s="2" customFormat="1">
      <c r="A754" s="42"/>
      <c r="B754" s="43"/>
      <c r="C754" s="44"/>
      <c r="D754" s="216" t="s">
        <v>141</v>
      </c>
      <c r="E754" s="44"/>
      <c r="F754" s="217" t="s">
        <v>1051</v>
      </c>
      <c r="G754" s="44"/>
      <c r="H754" s="44"/>
      <c r="I754" s="218"/>
      <c r="J754" s="44"/>
      <c r="K754" s="44"/>
      <c r="L754" s="48"/>
      <c r="M754" s="219"/>
      <c r="N754" s="220"/>
      <c r="O754" s="88"/>
      <c r="P754" s="88"/>
      <c r="Q754" s="88"/>
      <c r="R754" s="88"/>
      <c r="S754" s="88"/>
      <c r="T754" s="89"/>
      <c r="U754" s="42"/>
      <c r="V754" s="42"/>
      <c r="W754" s="42"/>
      <c r="X754" s="42"/>
      <c r="Y754" s="42"/>
      <c r="Z754" s="42"/>
      <c r="AA754" s="42"/>
      <c r="AB754" s="42"/>
      <c r="AC754" s="42"/>
      <c r="AD754" s="42"/>
      <c r="AE754" s="42"/>
      <c r="AT754" s="20" t="s">
        <v>141</v>
      </c>
      <c r="AU754" s="20" t="s">
        <v>81</v>
      </c>
    </row>
    <row r="755" s="2" customFormat="1" ht="24.15" customHeight="1">
      <c r="A755" s="42"/>
      <c r="B755" s="43"/>
      <c r="C755" s="203" t="s">
        <v>1053</v>
      </c>
      <c r="D755" s="203" t="s">
        <v>134</v>
      </c>
      <c r="E755" s="204" t="s">
        <v>1054</v>
      </c>
      <c r="F755" s="205" t="s">
        <v>1055</v>
      </c>
      <c r="G755" s="206" t="s">
        <v>196</v>
      </c>
      <c r="H755" s="207">
        <v>70</v>
      </c>
      <c r="I755" s="208"/>
      <c r="J755" s="209">
        <f>ROUND(I755*H755,2)</f>
        <v>0</v>
      </c>
      <c r="K755" s="205" t="s">
        <v>138</v>
      </c>
      <c r="L755" s="48"/>
      <c r="M755" s="210" t="s">
        <v>21</v>
      </c>
      <c r="N755" s="211" t="s">
        <v>45</v>
      </c>
      <c r="O755" s="88"/>
      <c r="P755" s="212">
        <f>O755*H755</f>
        <v>0</v>
      </c>
      <c r="Q755" s="212">
        <v>0</v>
      </c>
      <c r="R755" s="212">
        <f>Q755*H755</f>
        <v>0</v>
      </c>
      <c r="S755" s="212">
        <v>0</v>
      </c>
      <c r="T755" s="213">
        <f>S755*H755</f>
        <v>0</v>
      </c>
      <c r="U755" s="42"/>
      <c r="V755" s="42"/>
      <c r="W755" s="42"/>
      <c r="X755" s="42"/>
      <c r="Y755" s="42"/>
      <c r="Z755" s="42"/>
      <c r="AA755" s="42"/>
      <c r="AB755" s="42"/>
      <c r="AC755" s="42"/>
      <c r="AD755" s="42"/>
      <c r="AE755" s="42"/>
      <c r="AR755" s="214" t="s">
        <v>273</v>
      </c>
      <c r="AT755" s="214" t="s">
        <v>134</v>
      </c>
      <c r="AU755" s="214" t="s">
        <v>81</v>
      </c>
      <c r="AY755" s="20" t="s">
        <v>131</v>
      </c>
      <c r="BE755" s="215">
        <f>IF(N755="základní",J755,0)</f>
        <v>0</v>
      </c>
      <c r="BF755" s="215">
        <f>IF(N755="snížená",J755,0)</f>
        <v>0</v>
      </c>
      <c r="BG755" s="215">
        <f>IF(N755="zákl. přenesená",J755,0)</f>
        <v>0</v>
      </c>
      <c r="BH755" s="215">
        <f>IF(N755="sníž. přenesená",J755,0)</f>
        <v>0</v>
      </c>
      <c r="BI755" s="215">
        <f>IF(N755="nulová",J755,0)</f>
        <v>0</v>
      </c>
      <c r="BJ755" s="20" t="s">
        <v>79</v>
      </c>
      <c r="BK755" s="215">
        <f>ROUND(I755*H755,2)</f>
        <v>0</v>
      </c>
      <c r="BL755" s="20" t="s">
        <v>273</v>
      </c>
      <c r="BM755" s="214" t="s">
        <v>1056</v>
      </c>
    </row>
    <row r="756" s="2" customFormat="1">
      <c r="A756" s="42"/>
      <c r="B756" s="43"/>
      <c r="C756" s="44"/>
      <c r="D756" s="216" t="s">
        <v>141</v>
      </c>
      <c r="E756" s="44"/>
      <c r="F756" s="217" t="s">
        <v>1057</v>
      </c>
      <c r="G756" s="44"/>
      <c r="H756" s="44"/>
      <c r="I756" s="218"/>
      <c r="J756" s="44"/>
      <c r="K756" s="44"/>
      <c r="L756" s="48"/>
      <c r="M756" s="219"/>
      <c r="N756" s="220"/>
      <c r="O756" s="88"/>
      <c r="P756" s="88"/>
      <c r="Q756" s="88"/>
      <c r="R756" s="88"/>
      <c r="S756" s="88"/>
      <c r="T756" s="89"/>
      <c r="U756" s="42"/>
      <c r="V756" s="42"/>
      <c r="W756" s="42"/>
      <c r="X756" s="42"/>
      <c r="Y756" s="42"/>
      <c r="Z756" s="42"/>
      <c r="AA756" s="42"/>
      <c r="AB756" s="42"/>
      <c r="AC756" s="42"/>
      <c r="AD756" s="42"/>
      <c r="AE756" s="42"/>
      <c r="AT756" s="20" t="s">
        <v>141</v>
      </c>
      <c r="AU756" s="20" t="s">
        <v>81</v>
      </c>
    </row>
    <row r="757" s="2" customFormat="1">
      <c r="A757" s="42"/>
      <c r="B757" s="43"/>
      <c r="C757" s="44"/>
      <c r="D757" s="221" t="s">
        <v>143</v>
      </c>
      <c r="E757" s="44"/>
      <c r="F757" s="222" t="s">
        <v>1058</v>
      </c>
      <c r="G757" s="44"/>
      <c r="H757" s="44"/>
      <c r="I757" s="218"/>
      <c r="J757" s="44"/>
      <c r="K757" s="44"/>
      <c r="L757" s="48"/>
      <c r="M757" s="219"/>
      <c r="N757" s="220"/>
      <c r="O757" s="88"/>
      <c r="P757" s="88"/>
      <c r="Q757" s="88"/>
      <c r="R757" s="88"/>
      <c r="S757" s="88"/>
      <c r="T757" s="89"/>
      <c r="U757" s="42"/>
      <c r="V757" s="42"/>
      <c r="W757" s="42"/>
      <c r="X757" s="42"/>
      <c r="Y757" s="42"/>
      <c r="Z757" s="42"/>
      <c r="AA757" s="42"/>
      <c r="AB757" s="42"/>
      <c r="AC757" s="42"/>
      <c r="AD757" s="42"/>
      <c r="AE757" s="42"/>
      <c r="AT757" s="20" t="s">
        <v>143</v>
      </c>
      <c r="AU757" s="20" t="s">
        <v>81</v>
      </c>
    </row>
    <row r="758" s="2" customFormat="1" ht="24.15" customHeight="1">
      <c r="A758" s="42"/>
      <c r="B758" s="43"/>
      <c r="C758" s="266" t="s">
        <v>1059</v>
      </c>
      <c r="D758" s="266" t="s">
        <v>327</v>
      </c>
      <c r="E758" s="267" t="s">
        <v>1060</v>
      </c>
      <c r="F758" s="268" t="s">
        <v>1061</v>
      </c>
      <c r="G758" s="269" t="s">
        <v>196</v>
      </c>
      <c r="H758" s="270">
        <v>80.5</v>
      </c>
      <c r="I758" s="271"/>
      <c r="J758" s="272">
        <f>ROUND(I758*H758,2)</f>
        <v>0</v>
      </c>
      <c r="K758" s="268" t="s">
        <v>138</v>
      </c>
      <c r="L758" s="273"/>
      <c r="M758" s="274" t="s">
        <v>21</v>
      </c>
      <c r="N758" s="275" t="s">
        <v>45</v>
      </c>
      <c r="O758" s="88"/>
      <c r="P758" s="212">
        <f>O758*H758</f>
        <v>0</v>
      </c>
      <c r="Q758" s="212">
        <v>0.00012</v>
      </c>
      <c r="R758" s="212">
        <f>Q758*H758</f>
        <v>0.0096600000000000002</v>
      </c>
      <c r="S758" s="212">
        <v>0</v>
      </c>
      <c r="T758" s="213">
        <f>S758*H758</f>
        <v>0</v>
      </c>
      <c r="U758" s="42"/>
      <c r="V758" s="42"/>
      <c r="W758" s="42"/>
      <c r="X758" s="42"/>
      <c r="Y758" s="42"/>
      <c r="Z758" s="42"/>
      <c r="AA758" s="42"/>
      <c r="AB758" s="42"/>
      <c r="AC758" s="42"/>
      <c r="AD758" s="42"/>
      <c r="AE758" s="42"/>
      <c r="AR758" s="214" t="s">
        <v>403</v>
      </c>
      <c r="AT758" s="214" t="s">
        <v>327</v>
      </c>
      <c r="AU758" s="214" t="s">
        <v>81</v>
      </c>
      <c r="AY758" s="20" t="s">
        <v>131</v>
      </c>
      <c r="BE758" s="215">
        <f>IF(N758="základní",J758,0)</f>
        <v>0</v>
      </c>
      <c r="BF758" s="215">
        <f>IF(N758="snížená",J758,0)</f>
        <v>0</v>
      </c>
      <c r="BG758" s="215">
        <f>IF(N758="zákl. přenesená",J758,0)</f>
        <v>0</v>
      </c>
      <c r="BH758" s="215">
        <f>IF(N758="sníž. přenesená",J758,0)</f>
        <v>0</v>
      </c>
      <c r="BI758" s="215">
        <f>IF(N758="nulová",J758,0)</f>
        <v>0</v>
      </c>
      <c r="BJ758" s="20" t="s">
        <v>79</v>
      </c>
      <c r="BK758" s="215">
        <f>ROUND(I758*H758,2)</f>
        <v>0</v>
      </c>
      <c r="BL758" s="20" t="s">
        <v>273</v>
      </c>
      <c r="BM758" s="214" t="s">
        <v>1062</v>
      </c>
    </row>
    <row r="759" s="2" customFormat="1">
      <c r="A759" s="42"/>
      <c r="B759" s="43"/>
      <c r="C759" s="44"/>
      <c r="D759" s="216" t="s">
        <v>141</v>
      </c>
      <c r="E759" s="44"/>
      <c r="F759" s="217" t="s">
        <v>1061</v>
      </c>
      <c r="G759" s="44"/>
      <c r="H759" s="44"/>
      <c r="I759" s="218"/>
      <c r="J759" s="44"/>
      <c r="K759" s="44"/>
      <c r="L759" s="48"/>
      <c r="M759" s="219"/>
      <c r="N759" s="220"/>
      <c r="O759" s="88"/>
      <c r="P759" s="88"/>
      <c r="Q759" s="88"/>
      <c r="R759" s="88"/>
      <c r="S759" s="88"/>
      <c r="T759" s="89"/>
      <c r="U759" s="42"/>
      <c r="V759" s="42"/>
      <c r="W759" s="42"/>
      <c r="X759" s="42"/>
      <c r="Y759" s="42"/>
      <c r="Z759" s="42"/>
      <c r="AA759" s="42"/>
      <c r="AB759" s="42"/>
      <c r="AC759" s="42"/>
      <c r="AD759" s="42"/>
      <c r="AE759" s="42"/>
      <c r="AT759" s="20" t="s">
        <v>141</v>
      </c>
      <c r="AU759" s="20" t="s">
        <v>81</v>
      </c>
    </row>
    <row r="760" s="13" customFormat="1">
      <c r="A760" s="13"/>
      <c r="B760" s="223"/>
      <c r="C760" s="224"/>
      <c r="D760" s="216" t="s">
        <v>145</v>
      </c>
      <c r="E760" s="224"/>
      <c r="F760" s="226" t="s">
        <v>1063</v>
      </c>
      <c r="G760" s="224"/>
      <c r="H760" s="227">
        <v>80.5</v>
      </c>
      <c r="I760" s="228"/>
      <c r="J760" s="224"/>
      <c r="K760" s="224"/>
      <c r="L760" s="229"/>
      <c r="M760" s="230"/>
      <c r="N760" s="231"/>
      <c r="O760" s="231"/>
      <c r="P760" s="231"/>
      <c r="Q760" s="231"/>
      <c r="R760" s="231"/>
      <c r="S760" s="231"/>
      <c r="T760" s="232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3" t="s">
        <v>145</v>
      </c>
      <c r="AU760" s="233" t="s">
        <v>81</v>
      </c>
      <c r="AV760" s="13" t="s">
        <v>81</v>
      </c>
      <c r="AW760" s="13" t="s">
        <v>4</v>
      </c>
      <c r="AX760" s="13" t="s">
        <v>79</v>
      </c>
      <c r="AY760" s="233" t="s">
        <v>131</v>
      </c>
    </row>
    <row r="761" s="2" customFormat="1" ht="33" customHeight="1">
      <c r="A761" s="42"/>
      <c r="B761" s="43"/>
      <c r="C761" s="203" t="s">
        <v>1064</v>
      </c>
      <c r="D761" s="203" t="s">
        <v>134</v>
      </c>
      <c r="E761" s="204" t="s">
        <v>1065</v>
      </c>
      <c r="F761" s="205" t="s">
        <v>1066</v>
      </c>
      <c r="G761" s="206" t="s">
        <v>196</v>
      </c>
      <c r="H761" s="207">
        <v>230</v>
      </c>
      <c r="I761" s="208"/>
      <c r="J761" s="209">
        <f>ROUND(I761*H761,2)</f>
        <v>0</v>
      </c>
      <c r="K761" s="205" t="s">
        <v>138</v>
      </c>
      <c r="L761" s="48"/>
      <c r="M761" s="210" t="s">
        <v>21</v>
      </c>
      <c r="N761" s="211" t="s">
        <v>45</v>
      </c>
      <c r="O761" s="88"/>
      <c r="P761" s="212">
        <f>O761*H761</f>
        <v>0</v>
      </c>
      <c r="Q761" s="212">
        <v>0</v>
      </c>
      <c r="R761" s="212">
        <f>Q761*H761</f>
        <v>0</v>
      </c>
      <c r="S761" s="212">
        <v>0</v>
      </c>
      <c r="T761" s="213">
        <f>S761*H761</f>
        <v>0</v>
      </c>
      <c r="U761" s="42"/>
      <c r="V761" s="42"/>
      <c r="W761" s="42"/>
      <c r="X761" s="42"/>
      <c r="Y761" s="42"/>
      <c r="Z761" s="42"/>
      <c r="AA761" s="42"/>
      <c r="AB761" s="42"/>
      <c r="AC761" s="42"/>
      <c r="AD761" s="42"/>
      <c r="AE761" s="42"/>
      <c r="AR761" s="214" t="s">
        <v>273</v>
      </c>
      <c r="AT761" s="214" t="s">
        <v>134</v>
      </c>
      <c r="AU761" s="214" t="s">
        <v>81</v>
      </c>
      <c r="AY761" s="20" t="s">
        <v>131</v>
      </c>
      <c r="BE761" s="215">
        <f>IF(N761="základní",J761,0)</f>
        <v>0</v>
      </c>
      <c r="BF761" s="215">
        <f>IF(N761="snížená",J761,0)</f>
        <v>0</v>
      </c>
      <c r="BG761" s="215">
        <f>IF(N761="zákl. přenesená",J761,0)</f>
        <v>0</v>
      </c>
      <c r="BH761" s="215">
        <f>IF(N761="sníž. přenesená",J761,0)</f>
        <v>0</v>
      </c>
      <c r="BI761" s="215">
        <f>IF(N761="nulová",J761,0)</f>
        <v>0</v>
      </c>
      <c r="BJ761" s="20" t="s">
        <v>79</v>
      </c>
      <c r="BK761" s="215">
        <f>ROUND(I761*H761,2)</f>
        <v>0</v>
      </c>
      <c r="BL761" s="20" t="s">
        <v>273</v>
      </c>
      <c r="BM761" s="214" t="s">
        <v>1067</v>
      </c>
    </row>
    <row r="762" s="2" customFormat="1">
      <c r="A762" s="42"/>
      <c r="B762" s="43"/>
      <c r="C762" s="44"/>
      <c r="D762" s="216" t="s">
        <v>141</v>
      </c>
      <c r="E762" s="44"/>
      <c r="F762" s="217" t="s">
        <v>1068</v>
      </c>
      <c r="G762" s="44"/>
      <c r="H762" s="44"/>
      <c r="I762" s="218"/>
      <c r="J762" s="44"/>
      <c r="K762" s="44"/>
      <c r="L762" s="48"/>
      <c r="M762" s="219"/>
      <c r="N762" s="220"/>
      <c r="O762" s="88"/>
      <c r="P762" s="88"/>
      <c r="Q762" s="88"/>
      <c r="R762" s="88"/>
      <c r="S762" s="88"/>
      <c r="T762" s="89"/>
      <c r="U762" s="42"/>
      <c r="V762" s="42"/>
      <c r="W762" s="42"/>
      <c r="X762" s="42"/>
      <c r="Y762" s="42"/>
      <c r="Z762" s="42"/>
      <c r="AA762" s="42"/>
      <c r="AB762" s="42"/>
      <c r="AC762" s="42"/>
      <c r="AD762" s="42"/>
      <c r="AE762" s="42"/>
      <c r="AT762" s="20" t="s">
        <v>141</v>
      </c>
      <c r="AU762" s="20" t="s">
        <v>81</v>
      </c>
    </row>
    <row r="763" s="2" customFormat="1">
      <c r="A763" s="42"/>
      <c r="B763" s="43"/>
      <c r="C763" s="44"/>
      <c r="D763" s="221" t="s">
        <v>143</v>
      </c>
      <c r="E763" s="44"/>
      <c r="F763" s="222" t="s">
        <v>1069</v>
      </c>
      <c r="G763" s="44"/>
      <c r="H763" s="44"/>
      <c r="I763" s="218"/>
      <c r="J763" s="44"/>
      <c r="K763" s="44"/>
      <c r="L763" s="48"/>
      <c r="M763" s="219"/>
      <c r="N763" s="220"/>
      <c r="O763" s="88"/>
      <c r="P763" s="88"/>
      <c r="Q763" s="88"/>
      <c r="R763" s="88"/>
      <c r="S763" s="88"/>
      <c r="T763" s="89"/>
      <c r="U763" s="42"/>
      <c r="V763" s="42"/>
      <c r="W763" s="42"/>
      <c r="X763" s="42"/>
      <c r="Y763" s="42"/>
      <c r="Z763" s="42"/>
      <c r="AA763" s="42"/>
      <c r="AB763" s="42"/>
      <c r="AC763" s="42"/>
      <c r="AD763" s="42"/>
      <c r="AE763" s="42"/>
      <c r="AT763" s="20" t="s">
        <v>143</v>
      </c>
      <c r="AU763" s="20" t="s">
        <v>81</v>
      </c>
    </row>
    <row r="764" s="2" customFormat="1" ht="24.15" customHeight="1">
      <c r="A764" s="42"/>
      <c r="B764" s="43"/>
      <c r="C764" s="266" t="s">
        <v>1070</v>
      </c>
      <c r="D764" s="266" t="s">
        <v>327</v>
      </c>
      <c r="E764" s="267" t="s">
        <v>1071</v>
      </c>
      <c r="F764" s="268" t="s">
        <v>1072</v>
      </c>
      <c r="G764" s="269" t="s">
        <v>196</v>
      </c>
      <c r="H764" s="270">
        <v>264.5</v>
      </c>
      <c r="I764" s="271"/>
      <c r="J764" s="272">
        <f>ROUND(I764*H764,2)</f>
        <v>0</v>
      </c>
      <c r="K764" s="268" t="s">
        <v>138</v>
      </c>
      <c r="L764" s="273"/>
      <c r="M764" s="274" t="s">
        <v>21</v>
      </c>
      <c r="N764" s="275" t="s">
        <v>45</v>
      </c>
      <c r="O764" s="88"/>
      <c r="P764" s="212">
        <f>O764*H764</f>
        <v>0</v>
      </c>
      <c r="Q764" s="212">
        <v>0.00017000000000000001</v>
      </c>
      <c r="R764" s="212">
        <f>Q764*H764</f>
        <v>0.044965000000000005</v>
      </c>
      <c r="S764" s="212">
        <v>0</v>
      </c>
      <c r="T764" s="213">
        <f>S764*H764</f>
        <v>0</v>
      </c>
      <c r="U764" s="42"/>
      <c r="V764" s="42"/>
      <c r="W764" s="42"/>
      <c r="X764" s="42"/>
      <c r="Y764" s="42"/>
      <c r="Z764" s="42"/>
      <c r="AA764" s="42"/>
      <c r="AB764" s="42"/>
      <c r="AC764" s="42"/>
      <c r="AD764" s="42"/>
      <c r="AE764" s="42"/>
      <c r="AR764" s="214" t="s">
        <v>403</v>
      </c>
      <c r="AT764" s="214" t="s">
        <v>327</v>
      </c>
      <c r="AU764" s="214" t="s">
        <v>81</v>
      </c>
      <c r="AY764" s="20" t="s">
        <v>131</v>
      </c>
      <c r="BE764" s="215">
        <f>IF(N764="základní",J764,0)</f>
        <v>0</v>
      </c>
      <c r="BF764" s="215">
        <f>IF(N764="snížená",J764,0)</f>
        <v>0</v>
      </c>
      <c r="BG764" s="215">
        <f>IF(N764="zákl. přenesená",J764,0)</f>
        <v>0</v>
      </c>
      <c r="BH764" s="215">
        <f>IF(N764="sníž. přenesená",J764,0)</f>
        <v>0</v>
      </c>
      <c r="BI764" s="215">
        <f>IF(N764="nulová",J764,0)</f>
        <v>0</v>
      </c>
      <c r="BJ764" s="20" t="s">
        <v>79</v>
      </c>
      <c r="BK764" s="215">
        <f>ROUND(I764*H764,2)</f>
        <v>0</v>
      </c>
      <c r="BL764" s="20" t="s">
        <v>273</v>
      </c>
      <c r="BM764" s="214" t="s">
        <v>1073</v>
      </c>
    </row>
    <row r="765" s="2" customFormat="1">
      <c r="A765" s="42"/>
      <c r="B765" s="43"/>
      <c r="C765" s="44"/>
      <c r="D765" s="216" t="s">
        <v>141</v>
      </c>
      <c r="E765" s="44"/>
      <c r="F765" s="217" t="s">
        <v>1072</v>
      </c>
      <c r="G765" s="44"/>
      <c r="H765" s="44"/>
      <c r="I765" s="218"/>
      <c r="J765" s="44"/>
      <c r="K765" s="44"/>
      <c r="L765" s="48"/>
      <c r="M765" s="219"/>
      <c r="N765" s="220"/>
      <c r="O765" s="88"/>
      <c r="P765" s="88"/>
      <c r="Q765" s="88"/>
      <c r="R765" s="88"/>
      <c r="S765" s="88"/>
      <c r="T765" s="89"/>
      <c r="U765" s="42"/>
      <c r="V765" s="42"/>
      <c r="W765" s="42"/>
      <c r="X765" s="42"/>
      <c r="Y765" s="42"/>
      <c r="Z765" s="42"/>
      <c r="AA765" s="42"/>
      <c r="AB765" s="42"/>
      <c r="AC765" s="42"/>
      <c r="AD765" s="42"/>
      <c r="AE765" s="42"/>
      <c r="AT765" s="20" t="s">
        <v>141</v>
      </c>
      <c r="AU765" s="20" t="s">
        <v>81</v>
      </c>
    </row>
    <row r="766" s="13" customFormat="1">
      <c r="A766" s="13"/>
      <c r="B766" s="223"/>
      <c r="C766" s="224"/>
      <c r="D766" s="216" t="s">
        <v>145</v>
      </c>
      <c r="E766" s="224"/>
      <c r="F766" s="226" t="s">
        <v>1074</v>
      </c>
      <c r="G766" s="224"/>
      <c r="H766" s="227">
        <v>264.5</v>
      </c>
      <c r="I766" s="228"/>
      <c r="J766" s="224"/>
      <c r="K766" s="224"/>
      <c r="L766" s="229"/>
      <c r="M766" s="230"/>
      <c r="N766" s="231"/>
      <c r="O766" s="231"/>
      <c r="P766" s="231"/>
      <c r="Q766" s="231"/>
      <c r="R766" s="231"/>
      <c r="S766" s="231"/>
      <c r="T766" s="23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3" t="s">
        <v>145</v>
      </c>
      <c r="AU766" s="233" t="s">
        <v>81</v>
      </c>
      <c r="AV766" s="13" t="s">
        <v>81</v>
      </c>
      <c r="AW766" s="13" t="s">
        <v>4</v>
      </c>
      <c r="AX766" s="13" t="s">
        <v>79</v>
      </c>
      <c r="AY766" s="233" t="s">
        <v>131</v>
      </c>
    </row>
    <row r="767" s="2" customFormat="1" ht="24.15" customHeight="1">
      <c r="A767" s="42"/>
      <c r="B767" s="43"/>
      <c r="C767" s="203" t="s">
        <v>1075</v>
      </c>
      <c r="D767" s="203" t="s">
        <v>134</v>
      </c>
      <c r="E767" s="204" t="s">
        <v>1076</v>
      </c>
      <c r="F767" s="205" t="s">
        <v>1077</v>
      </c>
      <c r="G767" s="206" t="s">
        <v>196</v>
      </c>
      <c r="H767" s="207">
        <v>310</v>
      </c>
      <c r="I767" s="208"/>
      <c r="J767" s="209">
        <f>ROUND(I767*H767,2)</f>
        <v>0</v>
      </c>
      <c r="K767" s="205" t="s">
        <v>138</v>
      </c>
      <c r="L767" s="48"/>
      <c r="M767" s="210" t="s">
        <v>21</v>
      </c>
      <c r="N767" s="211" t="s">
        <v>45</v>
      </c>
      <c r="O767" s="88"/>
      <c r="P767" s="212">
        <f>O767*H767</f>
        <v>0</v>
      </c>
      <c r="Q767" s="212">
        <v>0</v>
      </c>
      <c r="R767" s="212">
        <f>Q767*H767</f>
        <v>0</v>
      </c>
      <c r="S767" s="212">
        <v>0</v>
      </c>
      <c r="T767" s="213">
        <f>S767*H767</f>
        <v>0</v>
      </c>
      <c r="U767" s="42"/>
      <c r="V767" s="42"/>
      <c r="W767" s="42"/>
      <c r="X767" s="42"/>
      <c r="Y767" s="42"/>
      <c r="Z767" s="42"/>
      <c r="AA767" s="42"/>
      <c r="AB767" s="42"/>
      <c r="AC767" s="42"/>
      <c r="AD767" s="42"/>
      <c r="AE767" s="42"/>
      <c r="AR767" s="214" t="s">
        <v>273</v>
      </c>
      <c r="AT767" s="214" t="s">
        <v>134</v>
      </c>
      <c r="AU767" s="214" t="s">
        <v>81</v>
      </c>
      <c r="AY767" s="20" t="s">
        <v>131</v>
      </c>
      <c r="BE767" s="215">
        <f>IF(N767="základní",J767,0)</f>
        <v>0</v>
      </c>
      <c r="BF767" s="215">
        <f>IF(N767="snížená",J767,0)</f>
        <v>0</v>
      </c>
      <c r="BG767" s="215">
        <f>IF(N767="zákl. přenesená",J767,0)</f>
        <v>0</v>
      </c>
      <c r="BH767" s="215">
        <f>IF(N767="sníž. přenesená",J767,0)</f>
        <v>0</v>
      </c>
      <c r="BI767" s="215">
        <f>IF(N767="nulová",J767,0)</f>
        <v>0</v>
      </c>
      <c r="BJ767" s="20" t="s">
        <v>79</v>
      </c>
      <c r="BK767" s="215">
        <f>ROUND(I767*H767,2)</f>
        <v>0</v>
      </c>
      <c r="BL767" s="20" t="s">
        <v>273</v>
      </c>
      <c r="BM767" s="214" t="s">
        <v>1078</v>
      </c>
    </row>
    <row r="768" s="2" customFormat="1">
      <c r="A768" s="42"/>
      <c r="B768" s="43"/>
      <c r="C768" s="44"/>
      <c r="D768" s="216" t="s">
        <v>141</v>
      </c>
      <c r="E768" s="44"/>
      <c r="F768" s="217" t="s">
        <v>1079</v>
      </c>
      <c r="G768" s="44"/>
      <c r="H768" s="44"/>
      <c r="I768" s="218"/>
      <c r="J768" s="44"/>
      <c r="K768" s="44"/>
      <c r="L768" s="48"/>
      <c r="M768" s="219"/>
      <c r="N768" s="220"/>
      <c r="O768" s="88"/>
      <c r="P768" s="88"/>
      <c r="Q768" s="88"/>
      <c r="R768" s="88"/>
      <c r="S768" s="88"/>
      <c r="T768" s="89"/>
      <c r="U768" s="42"/>
      <c r="V768" s="42"/>
      <c r="W768" s="42"/>
      <c r="X768" s="42"/>
      <c r="Y768" s="42"/>
      <c r="Z768" s="42"/>
      <c r="AA768" s="42"/>
      <c r="AB768" s="42"/>
      <c r="AC768" s="42"/>
      <c r="AD768" s="42"/>
      <c r="AE768" s="42"/>
      <c r="AT768" s="20" t="s">
        <v>141</v>
      </c>
      <c r="AU768" s="20" t="s">
        <v>81</v>
      </c>
    </row>
    <row r="769" s="2" customFormat="1">
      <c r="A769" s="42"/>
      <c r="B769" s="43"/>
      <c r="C769" s="44"/>
      <c r="D769" s="221" t="s">
        <v>143</v>
      </c>
      <c r="E769" s="44"/>
      <c r="F769" s="222" t="s">
        <v>1080</v>
      </c>
      <c r="G769" s="44"/>
      <c r="H769" s="44"/>
      <c r="I769" s="218"/>
      <c r="J769" s="44"/>
      <c r="K769" s="44"/>
      <c r="L769" s="48"/>
      <c r="M769" s="219"/>
      <c r="N769" s="220"/>
      <c r="O769" s="88"/>
      <c r="P769" s="88"/>
      <c r="Q769" s="88"/>
      <c r="R769" s="88"/>
      <c r="S769" s="88"/>
      <c r="T769" s="89"/>
      <c r="U769" s="42"/>
      <c r="V769" s="42"/>
      <c r="W769" s="42"/>
      <c r="X769" s="42"/>
      <c r="Y769" s="42"/>
      <c r="Z769" s="42"/>
      <c r="AA769" s="42"/>
      <c r="AB769" s="42"/>
      <c r="AC769" s="42"/>
      <c r="AD769" s="42"/>
      <c r="AE769" s="42"/>
      <c r="AT769" s="20" t="s">
        <v>143</v>
      </c>
      <c r="AU769" s="20" t="s">
        <v>81</v>
      </c>
    </row>
    <row r="770" s="2" customFormat="1" ht="24.15" customHeight="1">
      <c r="A770" s="42"/>
      <c r="B770" s="43"/>
      <c r="C770" s="266" t="s">
        <v>1081</v>
      </c>
      <c r="D770" s="266" t="s">
        <v>327</v>
      </c>
      <c r="E770" s="267" t="s">
        <v>1060</v>
      </c>
      <c r="F770" s="268" t="s">
        <v>1061</v>
      </c>
      <c r="G770" s="269" t="s">
        <v>196</v>
      </c>
      <c r="H770" s="270">
        <v>161</v>
      </c>
      <c r="I770" s="271"/>
      <c r="J770" s="272">
        <f>ROUND(I770*H770,2)</f>
        <v>0</v>
      </c>
      <c r="K770" s="268" t="s">
        <v>138</v>
      </c>
      <c r="L770" s="273"/>
      <c r="M770" s="274" t="s">
        <v>21</v>
      </c>
      <c r="N770" s="275" t="s">
        <v>45</v>
      </c>
      <c r="O770" s="88"/>
      <c r="P770" s="212">
        <f>O770*H770</f>
        <v>0</v>
      </c>
      <c r="Q770" s="212">
        <v>0.00012</v>
      </c>
      <c r="R770" s="212">
        <f>Q770*H770</f>
        <v>0.01932</v>
      </c>
      <c r="S770" s="212">
        <v>0</v>
      </c>
      <c r="T770" s="213">
        <f>S770*H770</f>
        <v>0</v>
      </c>
      <c r="U770" s="42"/>
      <c r="V770" s="42"/>
      <c r="W770" s="42"/>
      <c r="X770" s="42"/>
      <c r="Y770" s="42"/>
      <c r="Z770" s="42"/>
      <c r="AA770" s="42"/>
      <c r="AB770" s="42"/>
      <c r="AC770" s="42"/>
      <c r="AD770" s="42"/>
      <c r="AE770" s="42"/>
      <c r="AR770" s="214" t="s">
        <v>403</v>
      </c>
      <c r="AT770" s="214" t="s">
        <v>327</v>
      </c>
      <c r="AU770" s="214" t="s">
        <v>81</v>
      </c>
      <c r="AY770" s="20" t="s">
        <v>131</v>
      </c>
      <c r="BE770" s="215">
        <f>IF(N770="základní",J770,0)</f>
        <v>0</v>
      </c>
      <c r="BF770" s="215">
        <f>IF(N770="snížená",J770,0)</f>
        <v>0</v>
      </c>
      <c r="BG770" s="215">
        <f>IF(N770="zákl. přenesená",J770,0)</f>
        <v>0</v>
      </c>
      <c r="BH770" s="215">
        <f>IF(N770="sníž. přenesená",J770,0)</f>
        <v>0</v>
      </c>
      <c r="BI770" s="215">
        <f>IF(N770="nulová",J770,0)</f>
        <v>0</v>
      </c>
      <c r="BJ770" s="20" t="s">
        <v>79</v>
      </c>
      <c r="BK770" s="215">
        <f>ROUND(I770*H770,2)</f>
        <v>0</v>
      </c>
      <c r="BL770" s="20" t="s">
        <v>273</v>
      </c>
      <c r="BM770" s="214" t="s">
        <v>1082</v>
      </c>
    </row>
    <row r="771" s="2" customFormat="1">
      <c r="A771" s="42"/>
      <c r="B771" s="43"/>
      <c r="C771" s="44"/>
      <c r="D771" s="216" t="s">
        <v>141</v>
      </c>
      <c r="E771" s="44"/>
      <c r="F771" s="217" t="s">
        <v>1061</v>
      </c>
      <c r="G771" s="44"/>
      <c r="H771" s="44"/>
      <c r="I771" s="218"/>
      <c r="J771" s="44"/>
      <c r="K771" s="44"/>
      <c r="L771" s="48"/>
      <c r="M771" s="219"/>
      <c r="N771" s="220"/>
      <c r="O771" s="88"/>
      <c r="P771" s="88"/>
      <c r="Q771" s="88"/>
      <c r="R771" s="88"/>
      <c r="S771" s="88"/>
      <c r="T771" s="89"/>
      <c r="U771" s="42"/>
      <c r="V771" s="42"/>
      <c r="W771" s="42"/>
      <c r="X771" s="42"/>
      <c r="Y771" s="42"/>
      <c r="Z771" s="42"/>
      <c r="AA771" s="42"/>
      <c r="AB771" s="42"/>
      <c r="AC771" s="42"/>
      <c r="AD771" s="42"/>
      <c r="AE771" s="42"/>
      <c r="AT771" s="20" t="s">
        <v>141</v>
      </c>
      <c r="AU771" s="20" t="s">
        <v>81</v>
      </c>
    </row>
    <row r="772" s="13" customFormat="1">
      <c r="A772" s="13"/>
      <c r="B772" s="223"/>
      <c r="C772" s="224"/>
      <c r="D772" s="216" t="s">
        <v>145</v>
      </c>
      <c r="E772" s="224"/>
      <c r="F772" s="226" t="s">
        <v>1083</v>
      </c>
      <c r="G772" s="224"/>
      <c r="H772" s="227">
        <v>161</v>
      </c>
      <c r="I772" s="228"/>
      <c r="J772" s="224"/>
      <c r="K772" s="224"/>
      <c r="L772" s="229"/>
      <c r="M772" s="230"/>
      <c r="N772" s="231"/>
      <c r="O772" s="231"/>
      <c r="P772" s="231"/>
      <c r="Q772" s="231"/>
      <c r="R772" s="231"/>
      <c r="S772" s="231"/>
      <c r="T772" s="23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3" t="s">
        <v>145</v>
      </c>
      <c r="AU772" s="233" t="s">
        <v>81</v>
      </c>
      <c r="AV772" s="13" t="s">
        <v>81</v>
      </c>
      <c r="AW772" s="13" t="s">
        <v>4</v>
      </c>
      <c r="AX772" s="13" t="s">
        <v>79</v>
      </c>
      <c r="AY772" s="233" t="s">
        <v>131</v>
      </c>
    </row>
    <row r="773" s="2" customFormat="1" ht="24.15" customHeight="1">
      <c r="A773" s="42"/>
      <c r="B773" s="43"/>
      <c r="C773" s="266" t="s">
        <v>1084</v>
      </c>
      <c r="D773" s="266" t="s">
        <v>327</v>
      </c>
      <c r="E773" s="267" t="s">
        <v>1071</v>
      </c>
      <c r="F773" s="268" t="s">
        <v>1072</v>
      </c>
      <c r="G773" s="269" t="s">
        <v>196</v>
      </c>
      <c r="H773" s="270">
        <v>195.5</v>
      </c>
      <c r="I773" s="271"/>
      <c r="J773" s="272">
        <f>ROUND(I773*H773,2)</f>
        <v>0</v>
      </c>
      <c r="K773" s="268" t="s">
        <v>138</v>
      </c>
      <c r="L773" s="273"/>
      <c r="M773" s="274" t="s">
        <v>21</v>
      </c>
      <c r="N773" s="275" t="s">
        <v>45</v>
      </c>
      <c r="O773" s="88"/>
      <c r="P773" s="212">
        <f>O773*H773</f>
        <v>0</v>
      </c>
      <c r="Q773" s="212">
        <v>0.00017000000000000001</v>
      </c>
      <c r="R773" s="212">
        <f>Q773*H773</f>
        <v>0.033235000000000001</v>
      </c>
      <c r="S773" s="212">
        <v>0</v>
      </c>
      <c r="T773" s="213">
        <f>S773*H773</f>
        <v>0</v>
      </c>
      <c r="U773" s="42"/>
      <c r="V773" s="42"/>
      <c r="W773" s="42"/>
      <c r="X773" s="42"/>
      <c r="Y773" s="42"/>
      <c r="Z773" s="42"/>
      <c r="AA773" s="42"/>
      <c r="AB773" s="42"/>
      <c r="AC773" s="42"/>
      <c r="AD773" s="42"/>
      <c r="AE773" s="42"/>
      <c r="AR773" s="214" t="s">
        <v>403</v>
      </c>
      <c r="AT773" s="214" t="s">
        <v>327</v>
      </c>
      <c r="AU773" s="214" t="s">
        <v>81</v>
      </c>
      <c r="AY773" s="20" t="s">
        <v>131</v>
      </c>
      <c r="BE773" s="215">
        <f>IF(N773="základní",J773,0)</f>
        <v>0</v>
      </c>
      <c r="BF773" s="215">
        <f>IF(N773="snížená",J773,0)</f>
        <v>0</v>
      </c>
      <c r="BG773" s="215">
        <f>IF(N773="zákl. přenesená",J773,0)</f>
        <v>0</v>
      </c>
      <c r="BH773" s="215">
        <f>IF(N773="sníž. přenesená",J773,0)</f>
        <v>0</v>
      </c>
      <c r="BI773" s="215">
        <f>IF(N773="nulová",J773,0)</f>
        <v>0</v>
      </c>
      <c r="BJ773" s="20" t="s">
        <v>79</v>
      </c>
      <c r="BK773" s="215">
        <f>ROUND(I773*H773,2)</f>
        <v>0</v>
      </c>
      <c r="BL773" s="20" t="s">
        <v>273</v>
      </c>
      <c r="BM773" s="214" t="s">
        <v>1085</v>
      </c>
    </row>
    <row r="774" s="2" customFormat="1">
      <c r="A774" s="42"/>
      <c r="B774" s="43"/>
      <c r="C774" s="44"/>
      <c r="D774" s="216" t="s">
        <v>141</v>
      </c>
      <c r="E774" s="44"/>
      <c r="F774" s="217" t="s">
        <v>1072</v>
      </c>
      <c r="G774" s="44"/>
      <c r="H774" s="44"/>
      <c r="I774" s="218"/>
      <c r="J774" s="44"/>
      <c r="K774" s="44"/>
      <c r="L774" s="48"/>
      <c r="M774" s="219"/>
      <c r="N774" s="220"/>
      <c r="O774" s="88"/>
      <c r="P774" s="88"/>
      <c r="Q774" s="88"/>
      <c r="R774" s="88"/>
      <c r="S774" s="88"/>
      <c r="T774" s="89"/>
      <c r="U774" s="42"/>
      <c r="V774" s="42"/>
      <c r="W774" s="42"/>
      <c r="X774" s="42"/>
      <c r="Y774" s="42"/>
      <c r="Z774" s="42"/>
      <c r="AA774" s="42"/>
      <c r="AB774" s="42"/>
      <c r="AC774" s="42"/>
      <c r="AD774" s="42"/>
      <c r="AE774" s="42"/>
      <c r="AT774" s="20" t="s">
        <v>141</v>
      </c>
      <c r="AU774" s="20" t="s">
        <v>81</v>
      </c>
    </row>
    <row r="775" s="13" customFormat="1">
      <c r="A775" s="13"/>
      <c r="B775" s="223"/>
      <c r="C775" s="224"/>
      <c r="D775" s="216" t="s">
        <v>145</v>
      </c>
      <c r="E775" s="224"/>
      <c r="F775" s="226" t="s">
        <v>1086</v>
      </c>
      <c r="G775" s="224"/>
      <c r="H775" s="227">
        <v>195.5</v>
      </c>
      <c r="I775" s="228"/>
      <c r="J775" s="224"/>
      <c r="K775" s="224"/>
      <c r="L775" s="229"/>
      <c r="M775" s="230"/>
      <c r="N775" s="231"/>
      <c r="O775" s="231"/>
      <c r="P775" s="231"/>
      <c r="Q775" s="231"/>
      <c r="R775" s="231"/>
      <c r="S775" s="231"/>
      <c r="T775" s="23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3" t="s">
        <v>145</v>
      </c>
      <c r="AU775" s="233" t="s">
        <v>81</v>
      </c>
      <c r="AV775" s="13" t="s">
        <v>81</v>
      </c>
      <c r="AW775" s="13" t="s">
        <v>4</v>
      </c>
      <c r="AX775" s="13" t="s">
        <v>79</v>
      </c>
      <c r="AY775" s="233" t="s">
        <v>131</v>
      </c>
    </row>
    <row r="776" s="2" customFormat="1" ht="24.15" customHeight="1">
      <c r="A776" s="42"/>
      <c r="B776" s="43"/>
      <c r="C776" s="203" t="s">
        <v>1087</v>
      </c>
      <c r="D776" s="203" t="s">
        <v>134</v>
      </c>
      <c r="E776" s="204" t="s">
        <v>1088</v>
      </c>
      <c r="F776" s="205" t="s">
        <v>1089</v>
      </c>
      <c r="G776" s="206" t="s">
        <v>196</v>
      </c>
      <c r="H776" s="207">
        <v>400</v>
      </c>
      <c r="I776" s="208"/>
      <c r="J776" s="209">
        <f>ROUND(I776*H776,2)</f>
        <v>0</v>
      </c>
      <c r="K776" s="205" t="s">
        <v>138</v>
      </c>
      <c r="L776" s="48"/>
      <c r="M776" s="210" t="s">
        <v>21</v>
      </c>
      <c r="N776" s="211" t="s">
        <v>45</v>
      </c>
      <c r="O776" s="88"/>
      <c r="P776" s="212">
        <f>O776*H776</f>
        <v>0</v>
      </c>
      <c r="Q776" s="212">
        <v>0</v>
      </c>
      <c r="R776" s="212">
        <f>Q776*H776</f>
        <v>0</v>
      </c>
      <c r="S776" s="212">
        <v>0</v>
      </c>
      <c r="T776" s="213">
        <f>S776*H776</f>
        <v>0</v>
      </c>
      <c r="U776" s="42"/>
      <c r="V776" s="42"/>
      <c r="W776" s="42"/>
      <c r="X776" s="42"/>
      <c r="Y776" s="42"/>
      <c r="Z776" s="42"/>
      <c r="AA776" s="42"/>
      <c r="AB776" s="42"/>
      <c r="AC776" s="42"/>
      <c r="AD776" s="42"/>
      <c r="AE776" s="42"/>
      <c r="AR776" s="214" t="s">
        <v>273</v>
      </c>
      <c r="AT776" s="214" t="s">
        <v>134</v>
      </c>
      <c r="AU776" s="214" t="s">
        <v>81</v>
      </c>
      <c r="AY776" s="20" t="s">
        <v>131</v>
      </c>
      <c r="BE776" s="215">
        <f>IF(N776="základní",J776,0)</f>
        <v>0</v>
      </c>
      <c r="BF776" s="215">
        <f>IF(N776="snížená",J776,0)</f>
        <v>0</v>
      </c>
      <c r="BG776" s="215">
        <f>IF(N776="zákl. přenesená",J776,0)</f>
        <v>0</v>
      </c>
      <c r="BH776" s="215">
        <f>IF(N776="sníž. přenesená",J776,0)</f>
        <v>0</v>
      </c>
      <c r="BI776" s="215">
        <f>IF(N776="nulová",J776,0)</f>
        <v>0</v>
      </c>
      <c r="BJ776" s="20" t="s">
        <v>79</v>
      </c>
      <c r="BK776" s="215">
        <f>ROUND(I776*H776,2)</f>
        <v>0</v>
      </c>
      <c r="BL776" s="20" t="s">
        <v>273</v>
      </c>
      <c r="BM776" s="214" t="s">
        <v>1090</v>
      </c>
    </row>
    <row r="777" s="2" customFormat="1">
      <c r="A777" s="42"/>
      <c r="B777" s="43"/>
      <c r="C777" s="44"/>
      <c r="D777" s="216" t="s">
        <v>141</v>
      </c>
      <c r="E777" s="44"/>
      <c r="F777" s="217" t="s">
        <v>1089</v>
      </c>
      <c r="G777" s="44"/>
      <c r="H777" s="44"/>
      <c r="I777" s="218"/>
      <c r="J777" s="44"/>
      <c r="K777" s="44"/>
      <c r="L777" s="48"/>
      <c r="M777" s="219"/>
      <c r="N777" s="220"/>
      <c r="O777" s="88"/>
      <c r="P777" s="88"/>
      <c r="Q777" s="88"/>
      <c r="R777" s="88"/>
      <c r="S777" s="88"/>
      <c r="T777" s="89"/>
      <c r="U777" s="42"/>
      <c r="V777" s="42"/>
      <c r="W777" s="42"/>
      <c r="X777" s="42"/>
      <c r="Y777" s="42"/>
      <c r="Z777" s="42"/>
      <c r="AA777" s="42"/>
      <c r="AB777" s="42"/>
      <c r="AC777" s="42"/>
      <c r="AD777" s="42"/>
      <c r="AE777" s="42"/>
      <c r="AT777" s="20" t="s">
        <v>141</v>
      </c>
      <c r="AU777" s="20" t="s">
        <v>81</v>
      </c>
    </row>
    <row r="778" s="2" customFormat="1">
      <c r="A778" s="42"/>
      <c r="B778" s="43"/>
      <c r="C778" s="44"/>
      <c r="D778" s="221" t="s">
        <v>143</v>
      </c>
      <c r="E778" s="44"/>
      <c r="F778" s="222" t="s">
        <v>1091</v>
      </c>
      <c r="G778" s="44"/>
      <c r="H778" s="44"/>
      <c r="I778" s="218"/>
      <c r="J778" s="44"/>
      <c r="K778" s="44"/>
      <c r="L778" s="48"/>
      <c r="M778" s="219"/>
      <c r="N778" s="220"/>
      <c r="O778" s="88"/>
      <c r="P778" s="88"/>
      <c r="Q778" s="88"/>
      <c r="R778" s="88"/>
      <c r="S778" s="88"/>
      <c r="T778" s="89"/>
      <c r="U778" s="42"/>
      <c r="V778" s="42"/>
      <c r="W778" s="42"/>
      <c r="X778" s="42"/>
      <c r="Y778" s="42"/>
      <c r="Z778" s="42"/>
      <c r="AA778" s="42"/>
      <c r="AB778" s="42"/>
      <c r="AC778" s="42"/>
      <c r="AD778" s="42"/>
      <c r="AE778" s="42"/>
      <c r="AT778" s="20" t="s">
        <v>143</v>
      </c>
      <c r="AU778" s="20" t="s">
        <v>81</v>
      </c>
    </row>
    <row r="779" s="2" customFormat="1" ht="33" customHeight="1">
      <c r="A779" s="42"/>
      <c r="B779" s="43"/>
      <c r="C779" s="266" t="s">
        <v>1092</v>
      </c>
      <c r="D779" s="266" t="s">
        <v>327</v>
      </c>
      <c r="E779" s="267" t="s">
        <v>1093</v>
      </c>
      <c r="F779" s="268" t="s">
        <v>1094</v>
      </c>
      <c r="G779" s="269" t="s">
        <v>196</v>
      </c>
      <c r="H779" s="270">
        <v>480</v>
      </c>
      <c r="I779" s="271"/>
      <c r="J779" s="272">
        <f>ROUND(I779*H779,2)</f>
        <v>0</v>
      </c>
      <c r="K779" s="268" t="s">
        <v>138</v>
      </c>
      <c r="L779" s="273"/>
      <c r="M779" s="274" t="s">
        <v>21</v>
      </c>
      <c r="N779" s="275" t="s">
        <v>45</v>
      </c>
      <c r="O779" s="88"/>
      <c r="P779" s="212">
        <f>O779*H779</f>
        <v>0</v>
      </c>
      <c r="Q779" s="212">
        <v>6.0000000000000002E-05</v>
      </c>
      <c r="R779" s="212">
        <f>Q779*H779</f>
        <v>0.028799999999999999</v>
      </c>
      <c r="S779" s="212">
        <v>0</v>
      </c>
      <c r="T779" s="213">
        <f>S779*H779</f>
        <v>0</v>
      </c>
      <c r="U779" s="42"/>
      <c r="V779" s="42"/>
      <c r="W779" s="42"/>
      <c r="X779" s="42"/>
      <c r="Y779" s="42"/>
      <c r="Z779" s="42"/>
      <c r="AA779" s="42"/>
      <c r="AB779" s="42"/>
      <c r="AC779" s="42"/>
      <c r="AD779" s="42"/>
      <c r="AE779" s="42"/>
      <c r="AR779" s="214" t="s">
        <v>403</v>
      </c>
      <c r="AT779" s="214" t="s">
        <v>327</v>
      </c>
      <c r="AU779" s="214" t="s">
        <v>81</v>
      </c>
      <c r="AY779" s="20" t="s">
        <v>131</v>
      </c>
      <c r="BE779" s="215">
        <f>IF(N779="základní",J779,0)</f>
        <v>0</v>
      </c>
      <c r="BF779" s="215">
        <f>IF(N779="snížená",J779,0)</f>
        <v>0</v>
      </c>
      <c r="BG779" s="215">
        <f>IF(N779="zákl. přenesená",J779,0)</f>
        <v>0</v>
      </c>
      <c r="BH779" s="215">
        <f>IF(N779="sníž. přenesená",J779,0)</f>
        <v>0</v>
      </c>
      <c r="BI779" s="215">
        <f>IF(N779="nulová",J779,0)</f>
        <v>0</v>
      </c>
      <c r="BJ779" s="20" t="s">
        <v>79</v>
      </c>
      <c r="BK779" s="215">
        <f>ROUND(I779*H779,2)</f>
        <v>0</v>
      </c>
      <c r="BL779" s="20" t="s">
        <v>273</v>
      </c>
      <c r="BM779" s="214" t="s">
        <v>1095</v>
      </c>
    </row>
    <row r="780" s="2" customFormat="1">
      <c r="A780" s="42"/>
      <c r="B780" s="43"/>
      <c r="C780" s="44"/>
      <c r="D780" s="216" t="s">
        <v>141</v>
      </c>
      <c r="E780" s="44"/>
      <c r="F780" s="217" t="s">
        <v>1094</v>
      </c>
      <c r="G780" s="44"/>
      <c r="H780" s="44"/>
      <c r="I780" s="218"/>
      <c r="J780" s="44"/>
      <c r="K780" s="44"/>
      <c r="L780" s="48"/>
      <c r="M780" s="219"/>
      <c r="N780" s="220"/>
      <c r="O780" s="88"/>
      <c r="P780" s="88"/>
      <c r="Q780" s="88"/>
      <c r="R780" s="88"/>
      <c r="S780" s="88"/>
      <c r="T780" s="89"/>
      <c r="U780" s="42"/>
      <c r="V780" s="42"/>
      <c r="W780" s="42"/>
      <c r="X780" s="42"/>
      <c r="Y780" s="42"/>
      <c r="Z780" s="42"/>
      <c r="AA780" s="42"/>
      <c r="AB780" s="42"/>
      <c r="AC780" s="42"/>
      <c r="AD780" s="42"/>
      <c r="AE780" s="42"/>
      <c r="AT780" s="20" t="s">
        <v>141</v>
      </c>
      <c r="AU780" s="20" t="s">
        <v>81</v>
      </c>
    </row>
    <row r="781" s="13" customFormat="1">
      <c r="A781" s="13"/>
      <c r="B781" s="223"/>
      <c r="C781" s="224"/>
      <c r="D781" s="216" t="s">
        <v>145</v>
      </c>
      <c r="E781" s="224"/>
      <c r="F781" s="226" t="s">
        <v>1096</v>
      </c>
      <c r="G781" s="224"/>
      <c r="H781" s="227">
        <v>480</v>
      </c>
      <c r="I781" s="228"/>
      <c r="J781" s="224"/>
      <c r="K781" s="224"/>
      <c r="L781" s="229"/>
      <c r="M781" s="230"/>
      <c r="N781" s="231"/>
      <c r="O781" s="231"/>
      <c r="P781" s="231"/>
      <c r="Q781" s="231"/>
      <c r="R781" s="231"/>
      <c r="S781" s="231"/>
      <c r="T781" s="232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3" t="s">
        <v>145</v>
      </c>
      <c r="AU781" s="233" t="s">
        <v>81</v>
      </c>
      <c r="AV781" s="13" t="s">
        <v>81</v>
      </c>
      <c r="AW781" s="13" t="s">
        <v>4</v>
      </c>
      <c r="AX781" s="13" t="s">
        <v>79</v>
      </c>
      <c r="AY781" s="233" t="s">
        <v>131</v>
      </c>
    </row>
    <row r="782" s="2" customFormat="1" ht="24.15" customHeight="1">
      <c r="A782" s="42"/>
      <c r="B782" s="43"/>
      <c r="C782" s="203" t="s">
        <v>1097</v>
      </c>
      <c r="D782" s="203" t="s">
        <v>134</v>
      </c>
      <c r="E782" s="204" t="s">
        <v>1098</v>
      </c>
      <c r="F782" s="205" t="s">
        <v>1099</v>
      </c>
      <c r="G782" s="206" t="s">
        <v>137</v>
      </c>
      <c r="H782" s="207">
        <v>2</v>
      </c>
      <c r="I782" s="208"/>
      <c r="J782" s="209">
        <f>ROUND(I782*H782,2)</f>
        <v>0</v>
      </c>
      <c r="K782" s="205" t="s">
        <v>138</v>
      </c>
      <c r="L782" s="48"/>
      <c r="M782" s="210" t="s">
        <v>21</v>
      </c>
      <c r="N782" s="211" t="s">
        <v>45</v>
      </c>
      <c r="O782" s="88"/>
      <c r="P782" s="212">
        <f>O782*H782</f>
        <v>0</v>
      </c>
      <c r="Q782" s="212">
        <v>0</v>
      </c>
      <c r="R782" s="212">
        <f>Q782*H782</f>
        <v>0</v>
      </c>
      <c r="S782" s="212">
        <v>0</v>
      </c>
      <c r="T782" s="213">
        <f>S782*H782</f>
        <v>0</v>
      </c>
      <c r="U782" s="42"/>
      <c r="V782" s="42"/>
      <c r="W782" s="42"/>
      <c r="X782" s="42"/>
      <c r="Y782" s="42"/>
      <c r="Z782" s="42"/>
      <c r="AA782" s="42"/>
      <c r="AB782" s="42"/>
      <c r="AC782" s="42"/>
      <c r="AD782" s="42"/>
      <c r="AE782" s="42"/>
      <c r="AR782" s="214" t="s">
        <v>273</v>
      </c>
      <c r="AT782" s="214" t="s">
        <v>134</v>
      </c>
      <c r="AU782" s="214" t="s">
        <v>81</v>
      </c>
      <c r="AY782" s="20" t="s">
        <v>131</v>
      </c>
      <c r="BE782" s="215">
        <f>IF(N782="základní",J782,0)</f>
        <v>0</v>
      </c>
      <c r="BF782" s="215">
        <f>IF(N782="snížená",J782,0)</f>
        <v>0</v>
      </c>
      <c r="BG782" s="215">
        <f>IF(N782="zákl. přenesená",J782,0)</f>
        <v>0</v>
      </c>
      <c r="BH782" s="215">
        <f>IF(N782="sníž. přenesená",J782,0)</f>
        <v>0</v>
      </c>
      <c r="BI782" s="215">
        <f>IF(N782="nulová",J782,0)</f>
        <v>0</v>
      </c>
      <c r="BJ782" s="20" t="s">
        <v>79</v>
      </c>
      <c r="BK782" s="215">
        <f>ROUND(I782*H782,2)</f>
        <v>0</v>
      </c>
      <c r="BL782" s="20" t="s">
        <v>273</v>
      </c>
      <c r="BM782" s="214" t="s">
        <v>1100</v>
      </c>
    </row>
    <row r="783" s="2" customFormat="1">
      <c r="A783" s="42"/>
      <c r="B783" s="43"/>
      <c r="C783" s="44"/>
      <c r="D783" s="216" t="s">
        <v>141</v>
      </c>
      <c r="E783" s="44"/>
      <c r="F783" s="217" t="s">
        <v>1101</v>
      </c>
      <c r="G783" s="44"/>
      <c r="H783" s="44"/>
      <c r="I783" s="218"/>
      <c r="J783" s="44"/>
      <c r="K783" s="44"/>
      <c r="L783" s="48"/>
      <c r="M783" s="219"/>
      <c r="N783" s="220"/>
      <c r="O783" s="88"/>
      <c r="P783" s="88"/>
      <c r="Q783" s="88"/>
      <c r="R783" s="88"/>
      <c r="S783" s="88"/>
      <c r="T783" s="89"/>
      <c r="U783" s="42"/>
      <c r="V783" s="42"/>
      <c r="W783" s="42"/>
      <c r="X783" s="42"/>
      <c r="Y783" s="42"/>
      <c r="Z783" s="42"/>
      <c r="AA783" s="42"/>
      <c r="AB783" s="42"/>
      <c r="AC783" s="42"/>
      <c r="AD783" s="42"/>
      <c r="AE783" s="42"/>
      <c r="AT783" s="20" t="s">
        <v>141</v>
      </c>
      <c r="AU783" s="20" t="s">
        <v>81</v>
      </c>
    </row>
    <row r="784" s="2" customFormat="1">
      <c r="A784" s="42"/>
      <c r="B784" s="43"/>
      <c r="C784" s="44"/>
      <c r="D784" s="221" t="s">
        <v>143</v>
      </c>
      <c r="E784" s="44"/>
      <c r="F784" s="222" t="s">
        <v>1102</v>
      </c>
      <c r="G784" s="44"/>
      <c r="H784" s="44"/>
      <c r="I784" s="218"/>
      <c r="J784" s="44"/>
      <c r="K784" s="44"/>
      <c r="L784" s="48"/>
      <c r="M784" s="219"/>
      <c r="N784" s="220"/>
      <c r="O784" s="88"/>
      <c r="P784" s="88"/>
      <c r="Q784" s="88"/>
      <c r="R784" s="88"/>
      <c r="S784" s="88"/>
      <c r="T784" s="89"/>
      <c r="U784" s="42"/>
      <c r="V784" s="42"/>
      <c r="W784" s="42"/>
      <c r="X784" s="42"/>
      <c r="Y784" s="42"/>
      <c r="Z784" s="42"/>
      <c r="AA784" s="42"/>
      <c r="AB784" s="42"/>
      <c r="AC784" s="42"/>
      <c r="AD784" s="42"/>
      <c r="AE784" s="42"/>
      <c r="AT784" s="20" t="s">
        <v>143</v>
      </c>
      <c r="AU784" s="20" t="s">
        <v>81</v>
      </c>
    </row>
    <row r="785" s="2" customFormat="1" ht="24.15" customHeight="1">
      <c r="A785" s="42"/>
      <c r="B785" s="43"/>
      <c r="C785" s="266" t="s">
        <v>1103</v>
      </c>
      <c r="D785" s="266" t="s">
        <v>327</v>
      </c>
      <c r="E785" s="267" t="s">
        <v>1104</v>
      </c>
      <c r="F785" s="268" t="s">
        <v>1105</v>
      </c>
      <c r="G785" s="269" t="s">
        <v>137</v>
      </c>
      <c r="H785" s="270">
        <v>2</v>
      </c>
      <c r="I785" s="271"/>
      <c r="J785" s="272">
        <f>ROUND(I785*H785,2)</f>
        <v>0</v>
      </c>
      <c r="K785" s="268" t="s">
        <v>138</v>
      </c>
      <c r="L785" s="273"/>
      <c r="M785" s="274" t="s">
        <v>21</v>
      </c>
      <c r="N785" s="275" t="s">
        <v>45</v>
      </c>
      <c r="O785" s="88"/>
      <c r="P785" s="212">
        <f>O785*H785</f>
        <v>0</v>
      </c>
      <c r="Q785" s="212">
        <v>0.00042000000000000002</v>
      </c>
      <c r="R785" s="212">
        <f>Q785*H785</f>
        <v>0.00084000000000000003</v>
      </c>
      <c r="S785" s="212">
        <v>0</v>
      </c>
      <c r="T785" s="213">
        <f>S785*H785</f>
        <v>0</v>
      </c>
      <c r="U785" s="42"/>
      <c r="V785" s="42"/>
      <c r="W785" s="42"/>
      <c r="X785" s="42"/>
      <c r="Y785" s="42"/>
      <c r="Z785" s="42"/>
      <c r="AA785" s="42"/>
      <c r="AB785" s="42"/>
      <c r="AC785" s="42"/>
      <c r="AD785" s="42"/>
      <c r="AE785" s="42"/>
      <c r="AR785" s="214" t="s">
        <v>403</v>
      </c>
      <c r="AT785" s="214" t="s">
        <v>327</v>
      </c>
      <c r="AU785" s="214" t="s">
        <v>81</v>
      </c>
      <c r="AY785" s="20" t="s">
        <v>131</v>
      </c>
      <c r="BE785" s="215">
        <f>IF(N785="základní",J785,0)</f>
        <v>0</v>
      </c>
      <c r="BF785" s="215">
        <f>IF(N785="snížená",J785,0)</f>
        <v>0</v>
      </c>
      <c r="BG785" s="215">
        <f>IF(N785="zákl. přenesená",J785,0)</f>
        <v>0</v>
      </c>
      <c r="BH785" s="215">
        <f>IF(N785="sníž. přenesená",J785,0)</f>
        <v>0</v>
      </c>
      <c r="BI785" s="215">
        <f>IF(N785="nulová",J785,0)</f>
        <v>0</v>
      </c>
      <c r="BJ785" s="20" t="s">
        <v>79</v>
      </c>
      <c r="BK785" s="215">
        <f>ROUND(I785*H785,2)</f>
        <v>0</v>
      </c>
      <c r="BL785" s="20" t="s">
        <v>273</v>
      </c>
      <c r="BM785" s="214" t="s">
        <v>1106</v>
      </c>
    </row>
    <row r="786" s="2" customFormat="1">
      <c r="A786" s="42"/>
      <c r="B786" s="43"/>
      <c r="C786" s="44"/>
      <c r="D786" s="216" t="s">
        <v>141</v>
      </c>
      <c r="E786" s="44"/>
      <c r="F786" s="217" t="s">
        <v>1105</v>
      </c>
      <c r="G786" s="44"/>
      <c r="H786" s="44"/>
      <c r="I786" s="218"/>
      <c r="J786" s="44"/>
      <c r="K786" s="44"/>
      <c r="L786" s="48"/>
      <c r="M786" s="219"/>
      <c r="N786" s="220"/>
      <c r="O786" s="88"/>
      <c r="P786" s="88"/>
      <c r="Q786" s="88"/>
      <c r="R786" s="88"/>
      <c r="S786" s="88"/>
      <c r="T786" s="89"/>
      <c r="U786" s="42"/>
      <c r="V786" s="42"/>
      <c r="W786" s="42"/>
      <c r="X786" s="42"/>
      <c r="Y786" s="42"/>
      <c r="Z786" s="42"/>
      <c r="AA786" s="42"/>
      <c r="AB786" s="42"/>
      <c r="AC786" s="42"/>
      <c r="AD786" s="42"/>
      <c r="AE786" s="42"/>
      <c r="AT786" s="20" t="s">
        <v>141</v>
      </c>
      <c r="AU786" s="20" t="s">
        <v>81</v>
      </c>
    </row>
    <row r="787" s="2" customFormat="1" ht="24.15" customHeight="1">
      <c r="A787" s="42"/>
      <c r="B787" s="43"/>
      <c r="C787" s="203" t="s">
        <v>1107</v>
      </c>
      <c r="D787" s="203" t="s">
        <v>134</v>
      </c>
      <c r="E787" s="204" t="s">
        <v>1108</v>
      </c>
      <c r="F787" s="205" t="s">
        <v>1109</v>
      </c>
      <c r="G787" s="206" t="s">
        <v>137</v>
      </c>
      <c r="H787" s="207">
        <v>2</v>
      </c>
      <c r="I787" s="208"/>
      <c r="J787" s="209">
        <f>ROUND(I787*H787,2)</f>
        <v>0</v>
      </c>
      <c r="K787" s="205" t="s">
        <v>138</v>
      </c>
      <c r="L787" s="48"/>
      <c r="M787" s="210" t="s">
        <v>21</v>
      </c>
      <c r="N787" s="211" t="s">
        <v>45</v>
      </c>
      <c r="O787" s="88"/>
      <c r="P787" s="212">
        <f>O787*H787</f>
        <v>0</v>
      </c>
      <c r="Q787" s="212">
        <v>0</v>
      </c>
      <c r="R787" s="212">
        <f>Q787*H787</f>
        <v>0</v>
      </c>
      <c r="S787" s="212">
        <v>0</v>
      </c>
      <c r="T787" s="213">
        <f>S787*H787</f>
        <v>0</v>
      </c>
      <c r="U787" s="42"/>
      <c r="V787" s="42"/>
      <c r="W787" s="42"/>
      <c r="X787" s="42"/>
      <c r="Y787" s="42"/>
      <c r="Z787" s="42"/>
      <c r="AA787" s="42"/>
      <c r="AB787" s="42"/>
      <c r="AC787" s="42"/>
      <c r="AD787" s="42"/>
      <c r="AE787" s="42"/>
      <c r="AR787" s="214" t="s">
        <v>273</v>
      </c>
      <c r="AT787" s="214" t="s">
        <v>134</v>
      </c>
      <c r="AU787" s="214" t="s">
        <v>81</v>
      </c>
      <c r="AY787" s="20" t="s">
        <v>131</v>
      </c>
      <c r="BE787" s="215">
        <f>IF(N787="základní",J787,0)</f>
        <v>0</v>
      </c>
      <c r="BF787" s="215">
        <f>IF(N787="snížená",J787,0)</f>
        <v>0</v>
      </c>
      <c r="BG787" s="215">
        <f>IF(N787="zákl. přenesená",J787,0)</f>
        <v>0</v>
      </c>
      <c r="BH787" s="215">
        <f>IF(N787="sníž. přenesená",J787,0)</f>
        <v>0</v>
      </c>
      <c r="BI787" s="215">
        <f>IF(N787="nulová",J787,0)</f>
        <v>0</v>
      </c>
      <c r="BJ787" s="20" t="s">
        <v>79</v>
      </c>
      <c r="BK787" s="215">
        <f>ROUND(I787*H787,2)</f>
        <v>0</v>
      </c>
      <c r="BL787" s="20" t="s">
        <v>273</v>
      </c>
      <c r="BM787" s="214" t="s">
        <v>1110</v>
      </c>
    </row>
    <row r="788" s="2" customFormat="1">
      <c r="A788" s="42"/>
      <c r="B788" s="43"/>
      <c r="C788" s="44"/>
      <c r="D788" s="216" t="s">
        <v>141</v>
      </c>
      <c r="E788" s="44"/>
      <c r="F788" s="217" t="s">
        <v>1111</v>
      </c>
      <c r="G788" s="44"/>
      <c r="H788" s="44"/>
      <c r="I788" s="218"/>
      <c r="J788" s="44"/>
      <c r="K788" s="44"/>
      <c r="L788" s="48"/>
      <c r="M788" s="219"/>
      <c r="N788" s="220"/>
      <c r="O788" s="88"/>
      <c r="P788" s="88"/>
      <c r="Q788" s="88"/>
      <c r="R788" s="88"/>
      <c r="S788" s="88"/>
      <c r="T788" s="89"/>
      <c r="U788" s="42"/>
      <c r="V788" s="42"/>
      <c r="W788" s="42"/>
      <c r="X788" s="42"/>
      <c r="Y788" s="42"/>
      <c r="Z788" s="42"/>
      <c r="AA788" s="42"/>
      <c r="AB788" s="42"/>
      <c r="AC788" s="42"/>
      <c r="AD788" s="42"/>
      <c r="AE788" s="42"/>
      <c r="AT788" s="20" t="s">
        <v>141</v>
      </c>
      <c r="AU788" s="20" t="s">
        <v>81</v>
      </c>
    </row>
    <row r="789" s="2" customFormat="1">
      <c r="A789" s="42"/>
      <c r="B789" s="43"/>
      <c r="C789" s="44"/>
      <c r="D789" s="221" t="s">
        <v>143</v>
      </c>
      <c r="E789" s="44"/>
      <c r="F789" s="222" t="s">
        <v>1112</v>
      </c>
      <c r="G789" s="44"/>
      <c r="H789" s="44"/>
      <c r="I789" s="218"/>
      <c r="J789" s="44"/>
      <c r="K789" s="44"/>
      <c r="L789" s="48"/>
      <c r="M789" s="219"/>
      <c r="N789" s="220"/>
      <c r="O789" s="88"/>
      <c r="P789" s="88"/>
      <c r="Q789" s="88"/>
      <c r="R789" s="88"/>
      <c r="S789" s="88"/>
      <c r="T789" s="89"/>
      <c r="U789" s="42"/>
      <c r="V789" s="42"/>
      <c r="W789" s="42"/>
      <c r="X789" s="42"/>
      <c r="Y789" s="42"/>
      <c r="Z789" s="42"/>
      <c r="AA789" s="42"/>
      <c r="AB789" s="42"/>
      <c r="AC789" s="42"/>
      <c r="AD789" s="42"/>
      <c r="AE789" s="42"/>
      <c r="AT789" s="20" t="s">
        <v>143</v>
      </c>
      <c r="AU789" s="20" t="s">
        <v>81</v>
      </c>
    </row>
    <row r="790" s="2" customFormat="1" ht="24.15" customHeight="1">
      <c r="A790" s="42"/>
      <c r="B790" s="43"/>
      <c r="C790" s="266" t="s">
        <v>1113</v>
      </c>
      <c r="D790" s="266" t="s">
        <v>327</v>
      </c>
      <c r="E790" s="267" t="s">
        <v>1114</v>
      </c>
      <c r="F790" s="268" t="s">
        <v>1115</v>
      </c>
      <c r="G790" s="269" t="s">
        <v>137</v>
      </c>
      <c r="H790" s="270">
        <v>2</v>
      </c>
      <c r="I790" s="271"/>
      <c r="J790" s="272">
        <f>ROUND(I790*H790,2)</f>
        <v>0</v>
      </c>
      <c r="K790" s="268" t="s">
        <v>138</v>
      </c>
      <c r="L790" s="273"/>
      <c r="M790" s="274" t="s">
        <v>21</v>
      </c>
      <c r="N790" s="275" t="s">
        <v>45</v>
      </c>
      <c r="O790" s="88"/>
      <c r="P790" s="212">
        <f>O790*H790</f>
        <v>0</v>
      </c>
      <c r="Q790" s="212">
        <v>4.0000000000000003E-05</v>
      </c>
      <c r="R790" s="212">
        <f>Q790*H790</f>
        <v>8.0000000000000007E-05</v>
      </c>
      <c r="S790" s="212">
        <v>0</v>
      </c>
      <c r="T790" s="213">
        <f>S790*H790</f>
        <v>0</v>
      </c>
      <c r="U790" s="42"/>
      <c r="V790" s="42"/>
      <c r="W790" s="42"/>
      <c r="X790" s="42"/>
      <c r="Y790" s="42"/>
      <c r="Z790" s="42"/>
      <c r="AA790" s="42"/>
      <c r="AB790" s="42"/>
      <c r="AC790" s="42"/>
      <c r="AD790" s="42"/>
      <c r="AE790" s="42"/>
      <c r="AR790" s="214" t="s">
        <v>403</v>
      </c>
      <c r="AT790" s="214" t="s">
        <v>327</v>
      </c>
      <c r="AU790" s="214" t="s">
        <v>81</v>
      </c>
      <c r="AY790" s="20" t="s">
        <v>131</v>
      </c>
      <c r="BE790" s="215">
        <f>IF(N790="základní",J790,0)</f>
        <v>0</v>
      </c>
      <c r="BF790" s="215">
        <f>IF(N790="snížená",J790,0)</f>
        <v>0</v>
      </c>
      <c r="BG790" s="215">
        <f>IF(N790="zákl. přenesená",J790,0)</f>
        <v>0</v>
      </c>
      <c r="BH790" s="215">
        <f>IF(N790="sníž. přenesená",J790,0)</f>
        <v>0</v>
      </c>
      <c r="BI790" s="215">
        <f>IF(N790="nulová",J790,0)</f>
        <v>0</v>
      </c>
      <c r="BJ790" s="20" t="s">
        <v>79</v>
      </c>
      <c r="BK790" s="215">
        <f>ROUND(I790*H790,2)</f>
        <v>0</v>
      </c>
      <c r="BL790" s="20" t="s">
        <v>273</v>
      </c>
      <c r="BM790" s="214" t="s">
        <v>1116</v>
      </c>
    </row>
    <row r="791" s="2" customFormat="1">
      <c r="A791" s="42"/>
      <c r="B791" s="43"/>
      <c r="C791" s="44"/>
      <c r="D791" s="216" t="s">
        <v>141</v>
      </c>
      <c r="E791" s="44"/>
      <c r="F791" s="217" t="s">
        <v>1115</v>
      </c>
      <c r="G791" s="44"/>
      <c r="H791" s="44"/>
      <c r="I791" s="218"/>
      <c r="J791" s="44"/>
      <c r="K791" s="44"/>
      <c r="L791" s="48"/>
      <c r="M791" s="219"/>
      <c r="N791" s="220"/>
      <c r="O791" s="88"/>
      <c r="P791" s="88"/>
      <c r="Q791" s="88"/>
      <c r="R791" s="88"/>
      <c r="S791" s="88"/>
      <c r="T791" s="89"/>
      <c r="U791" s="42"/>
      <c r="V791" s="42"/>
      <c r="W791" s="42"/>
      <c r="X791" s="42"/>
      <c r="Y791" s="42"/>
      <c r="Z791" s="42"/>
      <c r="AA791" s="42"/>
      <c r="AB791" s="42"/>
      <c r="AC791" s="42"/>
      <c r="AD791" s="42"/>
      <c r="AE791" s="42"/>
      <c r="AT791" s="20" t="s">
        <v>141</v>
      </c>
      <c r="AU791" s="20" t="s">
        <v>81</v>
      </c>
    </row>
    <row r="792" s="2" customFormat="1" ht="16.5" customHeight="1">
      <c r="A792" s="42"/>
      <c r="B792" s="43"/>
      <c r="C792" s="266" t="s">
        <v>1117</v>
      </c>
      <c r="D792" s="266" t="s">
        <v>327</v>
      </c>
      <c r="E792" s="267" t="s">
        <v>1118</v>
      </c>
      <c r="F792" s="268" t="s">
        <v>1119</v>
      </c>
      <c r="G792" s="269" t="s">
        <v>137</v>
      </c>
      <c r="H792" s="270">
        <v>2</v>
      </c>
      <c r="I792" s="271"/>
      <c r="J792" s="272">
        <f>ROUND(I792*H792,2)</f>
        <v>0</v>
      </c>
      <c r="K792" s="268" t="s">
        <v>138</v>
      </c>
      <c r="L792" s="273"/>
      <c r="M792" s="274" t="s">
        <v>21</v>
      </c>
      <c r="N792" s="275" t="s">
        <v>45</v>
      </c>
      <c r="O792" s="88"/>
      <c r="P792" s="212">
        <f>O792*H792</f>
        <v>0</v>
      </c>
      <c r="Q792" s="212">
        <v>3.0000000000000001E-05</v>
      </c>
      <c r="R792" s="212">
        <f>Q792*H792</f>
        <v>6.0000000000000002E-05</v>
      </c>
      <c r="S792" s="212">
        <v>0</v>
      </c>
      <c r="T792" s="213">
        <f>S792*H792</f>
        <v>0</v>
      </c>
      <c r="U792" s="42"/>
      <c r="V792" s="42"/>
      <c r="W792" s="42"/>
      <c r="X792" s="42"/>
      <c r="Y792" s="42"/>
      <c r="Z792" s="42"/>
      <c r="AA792" s="42"/>
      <c r="AB792" s="42"/>
      <c r="AC792" s="42"/>
      <c r="AD792" s="42"/>
      <c r="AE792" s="42"/>
      <c r="AR792" s="214" t="s">
        <v>403</v>
      </c>
      <c r="AT792" s="214" t="s">
        <v>327</v>
      </c>
      <c r="AU792" s="214" t="s">
        <v>81</v>
      </c>
      <c r="AY792" s="20" t="s">
        <v>131</v>
      </c>
      <c r="BE792" s="215">
        <f>IF(N792="základní",J792,0)</f>
        <v>0</v>
      </c>
      <c r="BF792" s="215">
        <f>IF(N792="snížená",J792,0)</f>
        <v>0</v>
      </c>
      <c r="BG792" s="215">
        <f>IF(N792="zákl. přenesená",J792,0)</f>
        <v>0</v>
      </c>
      <c r="BH792" s="215">
        <f>IF(N792="sníž. přenesená",J792,0)</f>
        <v>0</v>
      </c>
      <c r="BI792" s="215">
        <f>IF(N792="nulová",J792,0)</f>
        <v>0</v>
      </c>
      <c r="BJ792" s="20" t="s">
        <v>79</v>
      </c>
      <c r="BK792" s="215">
        <f>ROUND(I792*H792,2)</f>
        <v>0</v>
      </c>
      <c r="BL792" s="20" t="s">
        <v>273</v>
      </c>
      <c r="BM792" s="214" t="s">
        <v>1120</v>
      </c>
    </row>
    <row r="793" s="2" customFormat="1">
      <c r="A793" s="42"/>
      <c r="B793" s="43"/>
      <c r="C793" s="44"/>
      <c r="D793" s="216" t="s">
        <v>141</v>
      </c>
      <c r="E793" s="44"/>
      <c r="F793" s="217" t="s">
        <v>1119</v>
      </c>
      <c r="G793" s="44"/>
      <c r="H793" s="44"/>
      <c r="I793" s="218"/>
      <c r="J793" s="44"/>
      <c r="K793" s="44"/>
      <c r="L793" s="48"/>
      <c r="M793" s="219"/>
      <c r="N793" s="220"/>
      <c r="O793" s="88"/>
      <c r="P793" s="88"/>
      <c r="Q793" s="88"/>
      <c r="R793" s="88"/>
      <c r="S793" s="88"/>
      <c r="T793" s="89"/>
      <c r="U793" s="42"/>
      <c r="V793" s="42"/>
      <c r="W793" s="42"/>
      <c r="X793" s="42"/>
      <c r="Y793" s="42"/>
      <c r="Z793" s="42"/>
      <c r="AA793" s="42"/>
      <c r="AB793" s="42"/>
      <c r="AC793" s="42"/>
      <c r="AD793" s="42"/>
      <c r="AE793" s="42"/>
      <c r="AT793" s="20" t="s">
        <v>141</v>
      </c>
      <c r="AU793" s="20" t="s">
        <v>81</v>
      </c>
    </row>
    <row r="794" s="2" customFormat="1" ht="24.15" customHeight="1">
      <c r="A794" s="42"/>
      <c r="B794" s="43"/>
      <c r="C794" s="203" t="s">
        <v>1121</v>
      </c>
      <c r="D794" s="203" t="s">
        <v>134</v>
      </c>
      <c r="E794" s="204" t="s">
        <v>1122</v>
      </c>
      <c r="F794" s="205" t="s">
        <v>1123</v>
      </c>
      <c r="G794" s="206" t="s">
        <v>137</v>
      </c>
      <c r="H794" s="207">
        <v>5</v>
      </c>
      <c r="I794" s="208"/>
      <c r="J794" s="209">
        <f>ROUND(I794*H794,2)</f>
        <v>0</v>
      </c>
      <c r="K794" s="205" t="s">
        <v>138</v>
      </c>
      <c r="L794" s="48"/>
      <c r="M794" s="210" t="s">
        <v>21</v>
      </c>
      <c r="N794" s="211" t="s">
        <v>45</v>
      </c>
      <c r="O794" s="88"/>
      <c r="P794" s="212">
        <f>O794*H794</f>
        <v>0</v>
      </c>
      <c r="Q794" s="212">
        <v>0</v>
      </c>
      <c r="R794" s="212">
        <f>Q794*H794</f>
        <v>0</v>
      </c>
      <c r="S794" s="212">
        <v>0</v>
      </c>
      <c r="T794" s="213">
        <f>S794*H794</f>
        <v>0</v>
      </c>
      <c r="U794" s="42"/>
      <c r="V794" s="42"/>
      <c r="W794" s="42"/>
      <c r="X794" s="42"/>
      <c r="Y794" s="42"/>
      <c r="Z794" s="42"/>
      <c r="AA794" s="42"/>
      <c r="AB794" s="42"/>
      <c r="AC794" s="42"/>
      <c r="AD794" s="42"/>
      <c r="AE794" s="42"/>
      <c r="AR794" s="214" t="s">
        <v>273</v>
      </c>
      <c r="AT794" s="214" t="s">
        <v>134</v>
      </c>
      <c r="AU794" s="214" t="s">
        <v>81</v>
      </c>
      <c r="AY794" s="20" t="s">
        <v>131</v>
      </c>
      <c r="BE794" s="215">
        <f>IF(N794="základní",J794,0)</f>
        <v>0</v>
      </c>
      <c r="BF794" s="215">
        <f>IF(N794="snížená",J794,0)</f>
        <v>0</v>
      </c>
      <c r="BG794" s="215">
        <f>IF(N794="zákl. přenesená",J794,0)</f>
        <v>0</v>
      </c>
      <c r="BH794" s="215">
        <f>IF(N794="sníž. přenesená",J794,0)</f>
        <v>0</v>
      </c>
      <c r="BI794" s="215">
        <f>IF(N794="nulová",J794,0)</f>
        <v>0</v>
      </c>
      <c r="BJ794" s="20" t="s">
        <v>79</v>
      </c>
      <c r="BK794" s="215">
        <f>ROUND(I794*H794,2)</f>
        <v>0</v>
      </c>
      <c r="BL794" s="20" t="s">
        <v>273</v>
      </c>
      <c r="BM794" s="214" t="s">
        <v>1124</v>
      </c>
    </row>
    <row r="795" s="2" customFormat="1">
      <c r="A795" s="42"/>
      <c r="B795" s="43"/>
      <c r="C795" s="44"/>
      <c r="D795" s="216" t="s">
        <v>141</v>
      </c>
      <c r="E795" s="44"/>
      <c r="F795" s="217" t="s">
        <v>1125</v>
      </c>
      <c r="G795" s="44"/>
      <c r="H795" s="44"/>
      <c r="I795" s="218"/>
      <c r="J795" s="44"/>
      <c r="K795" s="44"/>
      <c r="L795" s="48"/>
      <c r="M795" s="219"/>
      <c r="N795" s="220"/>
      <c r="O795" s="88"/>
      <c r="P795" s="88"/>
      <c r="Q795" s="88"/>
      <c r="R795" s="88"/>
      <c r="S795" s="88"/>
      <c r="T795" s="89"/>
      <c r="U795" s="42"/>
      <c r="V795" s="42"/>
      <c r="W795" s="42"/>
      <c r="X795" s="42"/>
      <c r="Y795" s="42"/>
      <c r="Z795" s="42"/>
      <c r="AA795" s="42"/>
      <c r="AB795" s="42"/>
      <c r="AC795" s="42"/>
      <c r="AD795" s="42"/>
      <c r="AE795" s="42"/>
      <c r="AT795" s="20" t="s">
        <v>141</v>
      </c>
      <c r="AU795" s="20" t="s">
        <v>81</v>
      </c>
    </row>
    <row r="796" s="2" customFormat="1">
      <c r="A796" s="42"/>
      <c r="B796" s="43"/>
      <c r="C796" s="44"/>
      <c r="D796" s="221" t="s">
        <v>143</v>
      </c>
      <c r="E796" s="44"/>
      <c r="F796" s="222" t="s">
        <v>1126</v>
      </c>
      <c r="G796" s="44"/>
      <c r="H796" s="44"/>
      <c r="I796" s="218"/>
      <c r="J796" s="44"/>
      <c r="K796" s="44"/>
      <c r="L796" s="48"/>
      <c r="M796" s="219"/>
      <c r="N796" s="220"/>
      <c r="O796" s="88"/>
      <c r="P796" s="88"/>
      <c r="Q796" s="88"/>
      <c r="R796" s="88"/>
      <c r="S796" s="88"/>
      <c r="T796" s="89"/>
      <c r="U796" s="42"/>
      <c r="V796" s="42"/>
      <c r="W796" s="42"/>
      <c r="X796" s="42"/>
      <c r="Y796" s="42"/>
      <c r="Z796" s="42"/>
      <c r="AA796" s="42"/>
      <c r="AB796" s="42"/>
      <c r="AC796" s="42"/>
      <c r="AD796" s="42"/>
      <c r="AE796" s="42"/>
      <c r="AT796" s="20" t="s">
        <v>143</v>
      </c>
      <c r="AU796" s="20" t="s">
        <v>81</v>
      </c>
    </row>
    <row r="797" s="2" customFormat="1" ht="24.15" customHeight="1">
      <c r="A797" s="42"/>
      <c r="B797" s="43"/>
      <c r="C797" s="266" t="s">
        <v>1127</v>
      </c>
      <c r="D797" s="266" t="s">
        <v>327</v>
      </c>
      <c r="E797" s="267" t="s">
        <v>1128</v>
      </c>
      <c r="F797" s="268" t="s">
        <v>1129</v>
      </c>
      <c r="G797" s="269" t="s">
        <v>137</v>
      </c>
      <c r="H797" s="270">
        <v>5</v>
      </c>
      <c r="I797" s="271"/>
      <c r="J797" s="272">
        <f>ROUND(I797*H797,2)</f>
        <v>0</v>
      </c>
      <c r="K797" s="268" t="s">
        <v>138</v>
      </c>
      <c r="L797" s="273"/>
      <c r="M797" s="274" t="s">
        <v>21</v>
      </c>
      <c r="N797" s="275" t="s">
        <v>45</v>
      </c>
      <c r="O797" s="88"/>
      <c r="P797" s="212">
        <f>O797*H797</f>
        <v>0</v>
      </c>
      <c r="Q797" s="212">
        <v>4.0000000000000003E-05</v>
      </c>
      <c r="R797" s="212">
        <f>Q797*H797</f>
        <v>0.00020000000000000001</v>
      </c>
      <c r="S797" s="212">
        <v>0</v>
      </c>
      <c r="T797" s="213">
        <f>S797*H797</f>
        <v>0</v>
      </c>
      <c r="U797" s="42"/>
      <c r="V797" s="42"/>
      <c r="W797" s="42"/>
      <c r="X797" s="42"/>
      <c r="Y797" s="42"/>
      <c r="Z797" s="42"/>
      <c r="AA797" s="42"/>
      <c r="AB797" s="42"/>
      <c r="AC797" s="42"/>
      <c r="AD797" s="42"/>
      <c r="AE797" s="42"/>
      <c r="AR797" s="214" t="s">
        <v>403</v>
      </c>
      <c r="AT797" s="214" t="s">
        <v>327</v>
      </c>
      <c r="AU797" s="214" t="s">
        <v>81</v>
      </c>
      <c r="AY797" s="20" t="s">
        <v>131</v>
      </c>
      <c r="BE797" s="215">
        <f>IF(N797="základní",J797,0)</f>
        <v>0</v>
      </c>
      <c r="BF797" s="215">
        <f>IF(N797="snížená",J797,0)</f>
        <v>0</v>
      </c>
      <c r="BG797" s="215">
        <f>IF(N797="zákl. přenesená",J797,0)</f>
        <v>0</v>
      </c>
      <c r="BH797" s="215">
        <f>IF(N797="sníž. přenesená",J797,0)</f>
        <v>0</v>
      </c>
      <c r="BI797" s="215">
        <f>IF(N797="nulová",J797,0)</f>
        <v>0</v>
      </c>
      <c r="BJ797" s="20" t="s">
        <v>79</v>
      </c>
      <c r="BK797" s="215">
        <f>ROUND(I797*H797,2)</f>
        <v>0</v>
      </c>
      <c r="BL797" s="20" t="s">
        <v>273</v>
      </c>
      <c r="BM797" s="214" t="s">
        <v>1130</v>
      </c>
    </row>
    <row r="798" s="2" customFormat="1">
      <c r="A798" s="42"/>
      <c r="B798" s="43"/>
      <c r="C798" s="44"/>
      <c r="D798" s="216" t="s">
        <v>141</v>
      </c>
      <c r="E798" s="44"/>
      <c r="F798" s="217" t="s">
        <v>1129</v>
      </c>
      <c r="G798" s="44"/>
      <c r="H798" s="44"/>
      <c r="I798" s="218"/>
      <c r="J798" s="44"/>
      <c r="K798" s="44"/>
      <c r="L798" s="48"/>
      <c r="M798" s="219"/>
      <c r="N798" s="220"/>
      <c r="O798" s="88"/>
      <c r="P798" s="88"/>
      <c r="Q798" s="88"/>
      <c r="R798" s="88"/>
      <c r="S798" s="88"/>
      <c r="T798" s="89"/>
      <c r="U798" s="42"/>
      <c r="V798" s="42"/>
      <c r="W798" s="42"/>
      <c r="X798" s="42"/>
      <c r="Y798" s="42"/>
      <c r="Z798" s="42"/>
      <c r="AA798" s="42"/>
      <c r="AB798" s="42"/>
      <c r="AC798" s="42"/>
      <c r="AD798" s="42"/>
      <c r="AE798" s="42"/>
      <c r="AT798" s="20" t="s">
        <v>141</v>
      </c>
      <c r="AU798" s="20" t="s">
        <v>81</v>
      </c>
    </row>
    <row r="799" s="2" customFormat="1" ht="16.5" customHeight="1">
      <c r="A799" s="42"/>
      <c r="B799" s="43"/>
      <c r="C799" s="266" t="s">
        <v>1131</v>
      </c>
      <c r="D799" s="266" t="s">
        <v>327</v>
      </c>
      <c r="E799" s="267" t="s">
        <v>1132</v>
      </c>
      <c r="F799" s="268" t="s">
        <v>1133</v>
      </c>
      <c r="G799" s="269" t="s">
        <v>137</v>
      </c>
      <c r="H799" s="270">
        <v>5</v>
      </c>
      <c r="I799" s="271"/>
      <c r="J799" s="272">
        <f>ROUND(I799*H799,2)</f>
        <v>0</v>
      </c>
      <c r="K799" s="268" t="s">
        <v>138</v>
      </c>
      <c r="L799" s="273"/>
      <c r="M799" s="274" t="s">
        <v>21</v>
      </c>
      <c r="N799" s="275" t="s">
        <v>45</v>
      </c>
      <c r="O799" s="88"/>
      <c r="P799" s="212">
        <f>O799*H799</f>
        <v>0</v>
      </c>
      <c r="Q799" s="212">
        <v>3.0000000000000001E-05</v>
      </c>
      <c r="R799" s="212">
        <f>Q799*H799</f>
        <v>0.00015000000000000001</v>
      </c>
      <c r="S799" s="212">
        <v>0</v>
      </c>
      <c r="T799" s="213">
        <f>S799*H799</f>
        <v>0</v>
      </c>
      <c r="U799" s="42"/>
      <c r="V799" s="42"/>
      <c r="W799" s="42"/>
      <c r="X799" s="42"/>
      <c r="Y799" s="42"/>
      <c r="Z799" s="42"/>
      <c r="AA799" s="42"/>
      <c r="AB799" s="42"/>
      <c r="AC799" s="42"/>
      <c r="AD799" s="42"/>
      <c r="AE799" s="42"/>
      <c r="AR799" s="214" t="s">
        <v>403</v>
      </c>
      <c r="AT799" s="214" t="s">
        <v>327</v>
      </c>
      <c r="AU799" s="214" t="s">
        <v>81</v>
      </c>
      <c r="AY799" s="20" t="s">
        <v>131</v>
      </c>
      <c r="BE799" s="215">
        <f>IF(N799="základní",J799,0)</f>
        <v>0</v>
      </c>
      <c r="BF799" s="215">
        <f>IF(N799="snížená",J799,0)</f>
        <v>0</v>
      </c>
      <c r="BG799" s="215">
        <f>IF(N799="zákl. přenesená",J799,0)</f>
        <v>0</v>
      </c>
      <c r="BH799" s="215">
        <f>IF(N799="sníž. přenesená",J799,0)</f>
        <v>0</v>
      </c>
      <c r="BI799" s="215">
        <f>IF(N799="nulová",J799,0)</f>
        <v>0</v>
      </c>
      <c r="BJ799" s="20" t="s">
        <v>79</v>
      </c>
      <c r="BK799" s="215">
        <f>ROUND(I799*H799,2)</f>
        <v>0</v>
      </c>
      <c r="BL799" s="20" t="s">
        <v>273</v>
      </c>
      <c r="BM799" s="214" t="s">
        <v>1134</v>
      </c>
    </row>
    <row r="800" s="2" customFormat="1">
      <c r="A800" s="42"/>
      <c r="B800" s="43"/>
      <c r="C800" s="44"/>
      <c r="D800" s="216" t="s">
        <v>141</v>
      </c>
      <c r="E800" s="44"/>
      <c r="F800" s="217" t="s">
        <v>1133</v>
      </c>
      <c r="G800" s="44"/>
      <c r="H800" s="44"/>
      <c r="I800" s="218"/>
      <c r="J800" s="44"/>
      <c r="K800" s="44"/>
      <c r="L800" s="48"/>
      <c r="M800" s="219"/>
      <c r="N800" s="220"/>
      <c r="O800" s="88"/>
      <c r="P800" s="88"/>
      <c r="Q800" s="88"/>
      <c r="R800" s="88"/>
      <c r="S800" s="88"/>
      <c r="T800" s="89"/>
      <c r="U800" s="42"/>
      <c r="V800" s="42"/>
      <c r="W800" s="42"/>
      <c r="X800" s="42"/>
      <c r="Y800" s="42"/>
      <c r="Z800" s="42"/>
      <c r="AA800" s="42"/>
      <c r="AB800" s="42"/>
      <c r="AC800" s="42"/>
      <c r="AD800" s="42"/>
      <c r="AE800" s="42"/>
      <c r="AT800" s="20" t="s">
        <v>141</v>
      </c>
      <c r="AU800" s="20" t="s">
        <v>81</v>
      </c>
    </row>
    <row r="801" s="2" customFormat="1" ht="24.15" customHeight="1">
      <c r="A801" s="42"/>
      <c r="B801" s="43"/>
      <c r="C801" s="203" t="s">
        <v>1135</v>
      </c>
      <c r="D801" s="203" t="s">
        <v>134</v>
      </c>
      <c r="E801" s="204" t="s">
        <v>1136</v>
      </c>
      <c r="F801" s="205" t="s">
        <v>1137</v>
      </c>
      <c r="G801" s="206" t="s">
        <v>137</v>
      </c>
      <c r="H801" s="207">
        <v>17</v>
      </c>
      <c r="I801" s="208"/>
      <c r="J801" s="209">
        <f>ROUND(I801*H801,2)</f>
        <v>0</v>
      </c>
      <c r="K801" s="205" t="s">
        <v>138</v>
      </c>
      <c r="L801" s="48"/>
      <c r="M801" s="210" t="s">
        <v>21</v>
      </c>
      <c r="N801" s="211" t="s">
        <v>45</v>
      </c>
      <c r="O801" s="88"/>
      <c r="P801" s="212">
        <f>O801*H801</f>
        <v>0</v>
      </c>
      <c r="Q801" s="212">
        <v>0</v>
      </c>
      <c r="R801" s="212">
        <f>Q801*H801</f>
        <v>0</v>
      </c>
      <c r="S801" s="212">
        <v>0</v>
      </c>
      <c r="T801" s="213">
        <f>S801*H801</f>
        <v>0</v>
      </c>
      <c r="U801" s="42"/>
      <c r="V801" s="42"/>
      <c r="W801" s="42"/>
      <c r="X801" s="42"/>
      <c r="Y801" s="42"/>
      <c r="Z801" s="42"/>
      <c r="AA801" s="42"/>
      <c r="AB801" s="42"/>
      <c r="AC801" s="42"/>
      <c r="AD801" s="42"/>
      <c r="AE801" s="42"/>
      <c r="AR801" s="214" t="s">
        <v>273</v>
      </c>
      <c r="AT801" s="214" t="s">
        <v>134</v>
      </c>
      <c r="AU801" s="214" t="s">
        <v>81</v>
      </c>
      <c r="AY801" s="20" t="s">
        <v>131</v>
      </c>
      <c r="BE801" s="215">
        <f>IF(N801="základní",J801,0)</f>
        <v>0</v>
      </c>
      <c r="BF801" s="215">
        <f>IF(N801="snížená",J801,0)</f>
        <v>0</v>
      </c>
      <c r="BG801" s="215">
        <f>IF(N801="zákl. přenesená",J801,0)</f>
        <v>0</v>
      </c>
      <c r="BH801" s="215">
        <f>IF(N801="sníž. přenesená",J801,0)</f>
        <v>0</v>
      </c>
      <c r="BI801" s="215">
        <f>IF(N801="nulová",J801,0)</f>
        <v>0</v>
      </c>
      <c r="BJ801" s="20" t="s">
        <v>79</v>
      </c>
      <c r="BK801" s="215">
        <f>ROUND(I801*H801,2)</f>
        <v>0</v>
      </c>
      <c r="BL801" s="20" t="s">
        <v>273</v>
      </c>
      <c r="BM801" s="214" t="s">
        <v>1138</v>
      </c>
    </row>
    <row r="802" s="2" customFormat="1">
      <c r="A802" s="42"/>
      <c r="B802" s="43"/>
      <c r="C802" s="44"/>
      <c r="D802" s="216" t="s">
        <v>141</v>
      </c>
      <c r="E802" s="44"/>
      <c r="F802" s="217" t="s">
        <v>1139</v>
      </c>
      <c r="G802" s="44"/>
      <c r="H802" s="44"/>
      <c r="I802" s="218"/>
      <c r="J802" s="44"/>
      <c r="K802" s="44"/>
      <c r="L802" s="48"/>
      <c r="M802" s="219"/>
      <c r="N802" s="220"/>
      <c r="O802" s="88"/>
      <c r="P802" s="88"/>
      <c r="Q802" s="88"/>
      <c r="R802" s="88"/>
      <c r="S802" s="88"/>
      <c r="T802" s="89"/>
      <c r="U802" s="42"/>
      <c r="V802" s="42"/>
      <c r="W802" s="42"/>
      <c r="X802" s="42"/>
      <c r="Y802" s="42"/>
      <c r="Z802" s="42"/>
      <c r="AA802" s="42"/>
      <c r="AB802" s="42"/>
      <c r="AC802" s="42"/>
      <c r="AD802" s="42"/>
      <c r="AE802" s="42"/>
      <c r="AT802" s="20" t="s">
        <v>141</v>
      </c>
      <c r="AU802" s="20" t="s">
        <v>81</v>
      </c>
    </row>
    <row r="803" s="2" customFormat="1">
      <c r="A803" s="42"/>
      <c r="B803" s="43"/>
      <c r="C803" s="44"/>
      <c r="D803" s="221" t="s">
        <v>143</v>
      </c>
      <c r="E803" s="44"/>
      <c r="F803" s="222" t="s">
        <v>1140</v>
      </c>
      <c r="G803" s="44"/>
      <c r="H803" s="44"/>
      <c r="I803" s="218"/>
      <c r="J803" s="44"/>
      <c r="K803" s="44"/>
      <c r="L803" s="48"/>
      <c r="M803" s="219"/>
      <c r="N803" s="220"/>
      <c r="O803" s="88"/>
      <c r="P803" s="88"/>
      <c r="Q803" s="88"/>
      <c r="R803" s="88"/>
      <c r="S803" s="88"/>
      <c r="T803" s="89"/>
      <c r="U803" s="42"/>
      <c r="V803" s="42"/>
      <c r="W803" s="42"/>
      <c r="X803" s="42"/>
      <c r="Y803" s="42"/>
      <c r="Z803" s="42"/>
      <c r="AA803" s="42"/>
      <c r="AB803" s="42"/>
      <c r="AC803" s="42"/>
      <c r="AD803" s="42"/>
      <c r="AE803" s="42"/>
      <c r="AT803" s="20" t="s">
        <v>143</v>
      </c>
      <c r="AU803" s="20" t="s">
        <v>81</v>
      </c>
    </row>
    <row r="804" s="2" customFormat="1" ht="24.15" customHeight="1">
      <c r="A804" s="42"/>
      <c r="B804" s="43"/>
      <c r="C804" s="266" t="s">
        <v>1141</v>
      </c>
      <c r="D804" s="266" t="s">
        <v>327</v>
      </c>
      <c r="E804" s="267" t="s">
        <v>1142</v>
      </c>
      <c r="F804" s="268" t="s">
        <v>1143</v>
      </c>
      <c r="G804" s="269" t="s">
        <v>137</v>
      </c>
      <c r="H804" s="270">
        <v>17</v>
      </c>
      <c r="I804" s="271"/>
      <c r="J804" s="272">
        <f>ROUND(I804*H804,2)</f>
        <v>0</v>
      </c>
      <c r="K804" s="268" t="s">
        <v>138</v>
      </c>
      <c r="L804" s="273"/>
      <c r="M804" s="274" t="s">
        <v>21</v>
      </c>
      <c r="N804" s="275" t="s">
        <v>45</v>
      </c>
      <c r="O804" s="88"/>
      <c r="P804" s="212">
        <f>O804*H804</f>
        <v>0</v>
      </c>
      <c r="Q804" s="212">
        <v>6.0000000000000002E-05</v>
      </c>
      <c r="R804" s="212">
        <f>Q804*H804</f>
        <v>0.0010200000000000001</v>
      </c>
      <c r="S804" s="212">
        <v>0</v>
      </c>
      <c r="T804" s="213">
        <f>S804*H804</f>
        <v>0</v>
      </c>
      <c r="U804" s="42"/>
      <c r="V804" s="42"/>
      <c r="W804" s="42"/>
      <c r="X804" s="42"/>
      <c r="Y804" s="42"/>
      <c r="Z804" s="42"/>
      <c r="AA804" s="42"/>
      <c r="AB804" s="42"/>
      <c r="AC804" s="42"/>
      <c r="AD804" s="42"/>
      <c r="AE804" s="42"/>
      <c r="AR804" s="214" t="s">
        <v>403</v>
      </c>
      <c r="AT804" s="214" t="s">
        <v>327</v>
      </c>
      <c r="AU804" s="214" t="s">
        <v>81</v>
      </c>
      <c r="AY804" s="20" t="s">
        <v>131</v>
      </c>
      <c r="BE804" s="215">
        <f>IF(N804="základní",J804,0)</f>
        <v>0</v>
      </c>
      <c r="BF804" s="215">
        <f>IF(N804="snížená",J804,0)</f>
        <v>0</v>
      </c>
      <c r="BG804" s="215">
        <f>IF(N804="zákl. přenesená",J804,0)</f>
        <v>0</v>
      </c>
      <c r="BH804" s="215">
        <f>IF(N804="sníž. přenesená",J804,0)</f>
        <v>0</v>
      </c>
      <c r="BI804" s="215">
        <f>IF(N804="nulová",J804,0)</f>
        <v>0</v>
      </c>
      <c r="BJ804" s="20" t="s">
        <v>79</v>
      </c>
      <c r="BK804" s="215">
        <f>ROUND(I804*H804,2)</f>
        <v>0</v>
      </c>
      <c r="BL804" s="20" t="s">
        <v>273</v>
      </c>
      <c r="BM804" s="214" t="s">
        <v>1144</v>
      </c>
    </row>
    <row r="805" s="2" customFormat="1">
      <c r="A805" s="42"/>
      <c r="B805" s="43"/>
      <c r="C805" s="44"/>
      <c r="D805" s="216" t="s">
        <v>141</v>
      </c>
      <c r="E805" s="44"/>
      <c r="F805" s="217" t="s">
        <v>1143</v>
      </c>
      <c r="G805" s="44"/>
      <c r="H805" s="44"/>
      <c r="I805" s="218"/>
      <c r="J805" s="44"/>
      <c r="K805" s="44"/>
      <c r="L805" s="48"/>
      <c r="M805" s="219"/>
      <c r="N805" s="220"/>
      <c r="O805" s="88"/>
      <c r="P805" s="88"/>
      <c r="Q805" s="88"/>
      <c r="R805" s="88"/>
      <c r="S805" s="88"/>
      <c r="T805" s="89"/>
      <c r="U805" s="42"/>
      <c r="V805" s="42"/>
      <c r="W805" s="42"/>
      <c r="X805" s="42"/>
      <c r="Y805" s="42"/>
      <c r="Z805" s="42"/>
      <c r="AA805" s="42"/>
      <c r="AB805" s="42"/>
      <c r="AC805" s="42"/>
      <c r="AD805" s="42"/>
      <c r="AE805" s="42"/>
      <c r="AT805" s="20" t="s">
        <v>141</v>
      </c>
      <c r="AU805" s="20" t="s">
        <v>81</v>
      </c>
    </row>
    <row r="806" s="2" customFormat="1" ht="16.5" customHeight="1">
      <c r="A806" s="42"/>
      <c r="B806" s="43"/>
      <c r="C806" s="203" t="s">
        <v>1145</v>
      </c>
      <c r="D806" s="203" t="s">
        <v>134</v>
      </c>
      <c r="E806" s="204" t="s">
        <v>1146</v>
      </c>
      <c r="F806" s="205" t="s">
        <v>1147</v>
      </c>
      <c r="G806" s="206" t="s">
        <v>137</v>
      </c>
      <c r="H806" s="207">
        <v>7</v>
      </c>
      <c r="I806" s="208"/>
      <c r="J806" s="209">
        <f>ROUND(I806*H806,2)</f>
        <v>0</v>
      </c>
      <c r="K806" s="205" t="s">
        <v>21</v>
      </c>
      <c r="L806" s="48"/>
      <c r="M806" s="210" t="s">
        <v>21</v>
      </c>
      <c r="N806" s="211" t="s">
        <v>45</v>
      </c>
      <c r="O806" s="88"/>
      <c r="P806" s="212">
        <f>O806*H806</f>
        <v>0</v>
      </c>
      <c r="Q806" s="212">
        <v>0</v>
      </c>
      <c r="R806" s="212">
        <f>Q806*H806</f>
        <v>0</v>
      </c>
      <c r="S806" s="212">
        <v>0</v>
      </c>
      <c r="T806" s="213">
        <f>S806*H806</f>
        <v>0</v>
      </c>
      <c r="U806" s="42"/>
      <c r="V806" s="42"/>
      <c r="W806" s="42"/>
      <c r="X806" s="42"/>
      <c r="Y806" s="42"/>
      <c r="Z806" s="42"/>
      <c r="AA806" s="42"/>
      <c r="AB806" s="42"/>
      <c r="AC806" s="42"/>
      <c r="AD806" s="42"/>
      <c r="AE806" s="42"/>
      <c r="AR806" s="214" t="s">
        <v>273</v>
      </c>
      <c r="AT806" s="214" t="s">
        <v>134</v>
      </c>
      <c r="AU806" s="214" t="s">
        <v>81</v>
      </c>
      <c r="AY806" s="20" t="s">
        <v>131</v>
      </c>
      <c r="BE806" s="215">
        <f>IF(N806="základní",J806,0)</f>
        <v>0</v>
      </c>
      <c r="BF806" s="215">
        <f>IF(N806="snížená",J806,0)</f>
        <v>0</v>
      </c>
      <c r="BG806" s="215">
        <f>IF(N806="zákl. přenesená",J806,0)</f>
        <v>0</v>
      </c>
      <c r="BH806" s="215">
        <f>IF(N806="sníž. přenesená",J806,0)</f>
        <v>0</v>
      </c>
      <c r="BI806" s="215">
        <f>IF(N806="nulová",J806,0)</f>
        <v>0</v>
      </c>
      <c r="BJ806" s="20" t="s">
        <v>79</v>
      </c>
      <c r="BK806" s="215">
        <f>ROUND(I806*H806,2)</f>
        <v>0</v>
      </c>
      <c r="BL806" s="20" t="s">
        <v>273</v>
      </c>
      <c r="BM806" s="214" t="s">
        <v>1148</v>
      </c>
    </row>
    <row r="807" s="2" customFormat="1">
      <c r="A807" s="42"/>
      <c r="B807" s="43"/>
      <c r="C807" s="44"/>
      <c r="D807" s="216" t="s">
        <v>141</v>
      </c>
      <c r="E807" s="44"/>
      <c r="F807" s="217" t="s">
        <v>1149</v>
      </c>
      <c r="G807" s="44"/>
      <c r="H807" s="44"/>
      <c r="I807" s="218"/>
      <c r="J807" s="44"/>
      <c r="K807" s="44"/>
      <c r="L807" s="48"/>
      <c r="M807" s="219"/>
      <c r="N807" s="220"/>
      <c r="O807" s="88"/>
      <c r="P807" s="88"/>
      <c r="Q807" s="88"/>
      <c r="R807" s="88"/>
      <c r="S807" s="88"/>
      <c r="T807" s="89"/>
      <c r="U807" s="42"/>
      <c r="V807" s="42"/>
      <c r="W807" s="42"/>
      <c r="X807" s="42"/>
      <c r="Y807" s="42"/>
      <c r="Z807" s="42"/>
      <c r="AA807" s="42"/>
      <c r="AB807" s="42"/>
      <c r="AC807" s="42"/>
      <c r="AD807" s="42"/>
      <c r="AE807" s="42"/>
      <c r="AT807" s="20" t="s">
        <v>141</v>
      </c>
      <c r="AU807" s="20" t="s">
        <v>81</v>
      </c>
    </row>
    <row r="808" s="2" customFormat="1" ht="21.75" customHeight="1">
      <c r="A808" s="42"/>
      <c r="B808" s="43"/>
      <c r="C808" s="266" t="s">
        <v>1150</v>
      </c>
      <c r="D808" s="266" t="s">
        <v>327</v>
      </c>
      <c r="E808" s="267" t="s">
        <v>1151</v>
      </c>
      <c r="F808" s="268" t="s">
        <v>1152</v>
      </c>
      <c r="G808" s="269" t="s">
        <v>137</v>
      </c>
      <c r="H808" s="270">
        <v>7</v>
      </c>
      <c r="I808" s="271"/>
      <c r="J808" s="272">
        <f>ROUND(I808*H808,2)</f>
        <v>0</v>
      </c>
      <c r="K808" s="268" t="s">
        <v>21</v>
      </c>
      <c r="L808" s="273"/>
      <c r="M808" s="274" t="s">
        <v>21</v>
      </c>
      <c r="N808" s="275" t="s">
        <v>45</v>
      </c>
      <c r="O808" s="88"/>
      <c r="P808" s="212">
        <f>O808*H808</f>
        <v>0</v>
      </c>
      <c r="Q808" s="212">
        <v>0.00010000000000000001</v>
      </c>
      <c r="R808" s="212">
        <f>Q808*H808</f>
        <v>0.00069999999999999999</v>
      </c>
      <c r="S808" s="212">
        <v>0</v>
      </c>
      <c r="T808" s="213">
        <f>S808*H808</f>
        <v>0</v>
      </c>
      <c r="U808" s="42"/>
      <c r="V808" s="42"/>
      <c r="W808" s="42"/>
      <c r="X808" s="42"/>
      <c r="Y808" s="42"/>
      <c r="Z808" s="42"/>
      <c r="AA808" s="42"/>
      <c r="AB808" s="42"/>
      <c r="AC808" s="42"/>
      <c r="AD808" s="42"/>
      <c r="AE808" s="42"/>
      <c r="AR808" s="214" t="s">
        <v>403</v>
      </c>
      <c r="AT808" s="214" t="s">
        <v>327</v>
      </c>
      <c r="AU808" s="214" t="s">
        <v>81</v>
      </c>
      <c r="AY808" s="20" t="s">
        <v>131</v>
      </c>
      <c r="BE808" s="215">
        <f>IF(N808="základní",J808,0)</f>
        <v>0</v>
      </c>
      <c r="BF808" s="215">
        <f>IF(N808="snížená",J808,0)</f>
        <v>0</v>
      </c>
      <c r="BG808" s="215">
        <f>IF(N808="zákl. přenesená",J808,0)</f>
        <v>0</v>
      </c>
      <c r="BH808" s="215">
        <f>IF(N808="sníž. přenesená",J808,0)</f>
        <v>0</v>
      </c>
      <c r="BI808" s="215">
        <f>IF(N808="nulová",J808,0)</f>
        <v>0</v>
      </c>
      <c r="BJ808" s="20" t="s">
        <v>79</v>
      </c>
      <c r="BK808" s="215">
        <f>ROUND(I808*H808,2)</f>
        <v>0</v>
      </c>
      <c r="BL808" s="20" t="s">
        <v>273</v>
      </c>
      <c r="BM808" s="214" t="s">
        <v>1153</v>
      </c>
    </row>
    <row r="809" s="2" customFormat="1">
      <c r="A809" s="42"/>
      <c r="B809" s="43"/>
      <c r="C809" s="44"/>
      <c r="D809" s="216" t="s">
        <v>141</v>
      </c>
      <c r="E809" s="44"/>
      <c r="F809" s="217" t="s">
        <v>1154</v>
      </c>
      <c r="G809" s="44"/>
      <c r="H809" s="44"/>
      <c r="I809" s="218"/>
      <c r="J809" s="44"/>
      <c r="K809" s="44"/>
      <c r="L809" s="48"/>
      <c r="M809" s="219"/>
      <c r="N809" s="220"/>
      <c r="O809" s="88"/>
      <c r="P809" s="88"/>
      <c r="Q809" s="88"/>
      <c r="R809" s="88"/>
      <c r="S809" s="88"/>
      <c r="T809" s="89"/>
      <c r="U809" s="42"/>
      <c r="V809" s="42"/>
      <c r="W809" s="42"/>
      <c r="X809" s="42"/>
      <c r="Y809" s="42"/>
      <c r="Z809" s="42"/>
      <c r="AA809" s="42"/>
      <c r="AB809" s="42"/>
      <c r="AC809" s="42"/>
      <c r="AD809" s="42"/>
      <c r="AE809" s="42"/>
      <c r="AT809" s="20" t="s">
        <v>141</v>
      </c>
      <c r="AU809" s="20" t="s">
        <v>81</v>
      </c>
    </row>
    <row r="810" s="2" customFormat="1" ht="24.15" customHeight="1">
      <c r="A810" s="42"/>
      <c r="B810" s="43"/>
      <c r="C810" s="203" t="s">
        <v>1155</v>
      </c>
      <c r="D810" s="203" t="s">
        <v>134</v>
      </c>
      <c r="E810" s="204" t="s">
        <v>1156</v>
      </c>
      <c r="F810" s="205" t="s">
        <v>1157</v>
      </c>
      <c r="G810" s="206" t="s">
        <v>137</v>
      </c>
      <c r="H810" s="207">
        <v>4</v>
      </c>
      <c r="I810" s="208"/>
      <c r="J810" s="209">
        <f>ROUND(I810*H810,2)</f>
        <v>0</v>
      </c>
      <c r="K810" s="205" t="s">
        <v>21</v>
      </c>
      <c r="L810" s="48"/>
      <c r="M810" s="210" t="s">
        <v>21</v>
      </c>
      <c r="N810" s="211" t="s">
        <v>45</v>
      </c>
      <c r="O810" s="88"/>
      <c r="P810" s="212">
        <f>O810*H810</f>
        <v>0</v>
      </c>
      <c r="Q810" s="212">
        <v>0</v>
      </c>
      <c r="R810" s="212">
        <f>Q810*H810</f>
        <v>0</v>
      </c>
      <c r="S810" s="212">
        <v>0</v>
      </c>
      <c r="T810" s="213">
        <f>S810*H810</f>
        <v>0</v>
      </c>
      <c r="U810" s="42"/>
      <c r="V810" s="42"/>
      <c r="W810" s="42"/>
      <c r="X810" s="42"/>
      <c r="Y810" s="42"/>
      <c r="Z810" s="42"/>
      <c r="AA810" s="42"/>
      <c r="AB810" s="42"/>
      <c r="AC810" s="42"/>
      <c r="AD810" s="42"/>
      <c r="AE810" s="42"/>
      <c r="AR810" s="214" t="s">
        <v>273</v>
      </c>
      <c r="AT810" s="214" t="s">
        <v>134</v>
      </c>
      <c r="AU810" s="214" t="s">
        <v>81</v>
      </c>
      <c r="AY810" s="20" t="s">
        <v>131</v>
      </c>
      <c r="BE810" s="215">
        <f>IF(N810="základní",J810,0)</f>
        <v>0</v>
      </c>
      <c r="BF810" s="215">
        <f>IF(N810="snížená",J810,0)</f>
        <v>0</v>
      </c>
      <c r="BG810" s="215">
        <f>IF(N810="zákl. přenesená",J810,0)</f>
        <v>0</v>
      </c>
      <c r="BH810" s="215">
        <f>IF(N810="sníž. přenesená",J810,0)</f>
        <v>0</v>
      </c>
      <c r="BI810" s="215">
        <f>IF(N810="nulová",J810,0)</f>
        <v>0</v>
      </c>
      <c r="BJ810" s="20" t="s">
        <v>79</v>
      </c>
      <c r="BK810" s="215">
        <f>ROUND(I810*H810,2)</f>
        <v>0</v>
      </c>
      <c r="BL810" s="20" t="s">
        <v>273</v>
      </c>
      <c r="BM810" s="214" t="s">
        <v>1158</v>
      </c>
    </row>
    <row r="811" s="2" customFormat="1">
      <c r="A811" s="42"/>
      <c r="B811" s="43"/>
      <c r="C811" s="44"/>
      <c r="D811" s="216" t="s">
        <v>141</v>
      </c>
      <c r="E811" s="44"/>
      <c r="F811" s="217" t="s">
        <v>1157</v>
      </c>
      <c r="G811" s="44"/>
      <c r="H811" s="44"/>
      <c r="I811" s="218"/>
      <c r="J811" s="44"/>
      <c r="K811" s="44"/>
      <c r="L811" s="48"/>
      <c r="M811" s="219"/>
      <c r="N811" s="220"/>
      <c r="O811" s="88"/>
      <c r="P811" s="88"/>
      <c r="Q811" s="88"/>
      <c r="R811" s="88"/>
      <c r="S811" s="88"/>
      <c r="T811" s="89"/>
      <c r="U811" s="42"/>
      <c r="V811" s="42"/>
      <c r="W811" s="42"/>
      <c r="X811" s="42"/>
      <c r="Y811" s="42"/>
      <c r="Z811" s="42"/>
      <c r="AA811" s="42"/>
      <c r="AB811" s="42"/>
      <c r="AC811" s="42"/>
      <c r="AD811" s="42"/>
      <c r="AE811" s="42"/>
      <c r="AT811" s="20" t="s">
        <v>141</v>
      </c>
      <c r="AU811" s="20" t="s">
        <v>81</v>
      </c>
    </row>
    <row r="812" s="2" customFormat="1" ht="24.15" customHeight="1">
      <c r="A812" s="42"/>
      <c r="B812" s="43"/>
      <c r="C812" s="203" t="s">
        <v>1159</v>
      </c>
      <c r="D812" s="203" t="s">
        <v>134</v>
      </c>
      <c r="E812" s="204" t="s">
        <v>1160</v>
      </c>
      <c r="F812" s="205" t="s">
        <v>1161</v>
      </c>
      <c r="G812" s="206" t="s">
        <v>137</v>
      </c>
      <c r="H812" s="207">
        <v>4</v>
      </c>
      <c r="I812" s="208"/>
      <c r="J812" s="209">
        <f>ROUND(I812*H812,2)</f>
        <v>0</v>
      </c>
      <c r="K812" s="205" t="s">
        <v>21</v>
      </c>
      <c r="L812" s="48"/>
      <c r="M812" s="210" t="s">
        <v>21</v>
      </c>
      <c r="N812" s="211" t="s">
        <v>45</v>
      </c>
      <c r="O812" s="88"/>
      <c r="P812" s="212">
        <f>O812*H812</f>
        <v>0</v>
      </c>
      <c r="Q812" s="212">
        <v>1.0000000000000001E-05</v>
      </c>
      <c r="R812" s="212">
        <f>Q812*H812</f>
        <v>4.0000000000000003E-05</v>
      </c>
      <c r="S812" s="212">
        <v>0</v>
      </c>
      <c r="T812" s="213">
        <f>S812*H812</f>
        <v>0</v>
      </c>
      <c r="U812" s="42"/>
      <c r="V812" s="42"/>
      <c r="W812" s="42"/>
      <c r="X812" s="42"/>
      <c r="Y812" s="42"/>
      <c r="Z812" s="42"/>
      <c r="AA812" s="42"/>
      <c r="AB812" s="42"/>
      <c r="AC812" s="42"/>
      <c r="AD812" s="42"/>
      <c r="AE812" s="42"/>
      <c r="AR812" s="214" t="s">
        <v>273</v>
      </c>
      <c r="AT812" s="214" t="s">
        <v>134</v>
      </c>
      <c r="AU812" s="214" t="s">
        <v>81</v>
      </c>
      <c r="AY812" s="20" t="s">
        <v>131</v>
      </c>
      <c r="BE812" s="215">
        <f>IF(N812="základní",J812,0)</f>
        <v>0</v>
      </c>
      <c r="BF812" s="215">
        <f>IF(N812="snížená",J812,0)</f>
        <v>0</v>
      </c>
      <c r="BG812" s="215">
        <f>IF(N812="zákl. přenesená",J812,0)</f>
        <v>0</v>
      </c>
      <c r="BH812" s="215">
        <f>IF(N812="sníž. přenesená",J812,0)</f>
        <v>0</v>
      </c>
      <c r="BI812" s="215">
        <f>IF(N812="nulová",J812,0)</f>
        <v>0</v>
      </c>
      <c r="BJ812" s="20" t="s">
        <v>79</v>
      </c>
      <c r="BK812" s="215">
        <f>ROUND(I812*H812,2)</f>
        <v>0</v>
      </c>
      <c r="BL812" s="20" t="s">
        <v>273</v>
      </c>
      <c r="BM812" s="214" t="s">
        <v>1162</v>
      </c>
    </row>
    <row r="813" s="2" customFormat="1">
      <c r="A813" s="42"/>
      <c r="B813" s="43"/>
      <c r="C813" s="44"/>
      <c r="D813" s="216" t="s">
        <v>141</v>
      </c>
      <c r="E813" s="44"/>
      <c r="F813" s="217" t="s">
        <v>1161</v>
      </c>
      <c r="G813" s="44"/>
      <c r="H813" s="44"/>
      <c r="I813" s="218"/>
      <c r="J813" s="44"/>
      <c r="K813" s="44"/>
      <c r="L813" s="48"/>
      <c r="M813" s="219"/>
      <c r="N813" s="220"/>
      <c r="O813" s="88"/>
      <c r="P813" s="88"/>
      <c r="Q813" s="88"/>
      <c r="R813" s="88"/>
      <c r="S813" s="88"/>
      <c r="T813" s="89"/>
      <c r="U813" s="42"/>
      <c r="V813" s="42"/>
      <c r="W813" s="42"/>
      <c r="X813" s="42"/>
      <c r="Y813" s="42"/>
      <c r="Z813" s="42"/>
      <c r="AA813" s="42"/>
      <c r="AB813" s="42"/>
      <c r="AC813" s="42"/>
      <c r="AD813" s="42"/>
      <c r="AE813" s="42"/>
      <c r="AT813" s="20" t="s">
        <v>141</v>
      </c>
      <c r="AU813" s="20" t="s">
        <v>81</v>
      </c>
    </row>
    <row r="814" s="2" customFormat="1" ht="24.15" customHeight="1">
      <c r="A814" s="42"/>
      <c r="B814" s="43"/>
      <c r="C814" s="203" t="s">
        <v>1163</v>
      </c>
      <c r="D814" s="203" t="s">
        <v>134</v>
      </c>
      <c r="E814" s="204" t="s">
        <v>1164</v>
      </c>
      <c r="F814" s="205" t="s">
        <v>1165</v>
      </c>
      <c r="G814" s="206" t="s">
        <v>137</v>
      </c>
      <c r="H814" s="207">
        <v>2</v>
      </c>
      <c r="I814" s="208"/>
      <c r="J814" s="209">
        <f>ROUND(I814*H814,2)</f>
        <v>0</v>
      </c>
      <c r="K814" s="205" t="s">
        <v>21</v>
      </c>
      <c r="L814" s="48"/>
      <c r="M814" s="210" t="s">
        <v>21</v>
      </c>
      <c r="N814" s="211" t="s">
        <v>45</v>
      </c>
      <c r="O814" s="88"/>
      <c r="P814" s="212">
        <f>O814*H814</f>
        <v>0</v>
      </c>
      <c r="Q814" s="212">
        <v>2.0000000000000002E-05</v>
      </c>
      <c r="R814" s="212">
        <f>Q814*H814</f>
        <v>4.0000000000000003E-05</v>
      </c>
      <c r="S814" s="212">
        <v>0</v>
      </c>
      <c r="T814" s="213">
        <f>S814*H814</f>
        <v>0</v>
      </c>
      <c r="U814" s="42"/>
      <c r="V814" s="42"/>
      <c r="W814" s="42"/>
      <c r="X814" s="42"/>
      <c r="Y814" s="42"/>
      <c r="Z814" s="42"/>
      <c r="AA814" s="42"/>
      <c r="AB814" s="42"/>
      <c r="AC814" s="42"/>
      <c r="AD814" s="42"/>
      <c r="AE814" s="42"/>
      <c r="AR814" s="214" t="s">
        <v>273</v>
      </c>
      <c r="AT814" s="214" t="s">
        <v>134</v>
      </c>
      <c r="AU814" s="214" t="s">
        <v>81</v>
      </c>
      <c r="AY814" s="20" t="s">
        <v>131</v>
      </c>
      <c r="BE814" s="215">
        <f>IF(N814="základní",J814,0)</f>
        <v>0</v>
      </c>
      <c r="BF814" s="215">
        <f>IF(N814="snížená",J814,0)</f>
        <v>0</v>
      </c>
      <c r="BG814" s="215">
        <f>IF(N814="zákl. přenesená",J814,0)</f>
        <v>0</v>
      </c>
      <c r="BH814" s="215">
        <f>IF(N814="sníž. přenesená",J814,0)</f>
        <v>0</v>
      </c>
      <c r="BI814" s="215">
        <f>IF(N814="nulová",J814,0)</f>
        <v>0</v>
      </c>
      <c r="BJ814" s="20" t="s">
        <v>79</v>
      </c>
      <c r="BK814" s="215">
        <f>ROUND(I814*H814,2)</f>
        <v>0</v>
      </c>
      <c r="BL814" s="20" t="s">
        <v>273</v>
      </c>
      <c r="BM814" s="214" t="s">
        <v>1166</v>
      </c>
    </row>
    <row r="815" s="2" customFormat="1">
      <c r="A815" s="42"/>
      <c r="B815" s="43"/>
      <c r="C815" s="44"/>
      <c r="D815" s="216" t="s">
        <v>141</v>
      </c>
      <c r="E815" s="44"/>
      <c r="F815" s="217" t="s">
        <v>1165</v>
      </c>
      <c r="G815" s="44"/>
      <c r="H815" s="44"/>
      <c r="I815" s="218"/>
      <c r="J815" s="44"/>
      <c r="K815" s="44"/>
      <c r="L815" s="48"/>
      <c r="M815" s="219"/>
      <c r="N815" s="220"/>
      <c r="O815" s="88"/>
      <c r="P815" s="88"/>
      <c r="Q815" s="88"/>
      <c r="R815" s="88"/>
      <c r="S815" s="88"/>
      <c r="T815" s="89"/>
      <c r="U815" s="42"/>
      <c r="V815" s="42"/>
      <c r="W815" s="42"/>
      <c r="X815" s="42"/>
      <c r="Y815" s="42"/>
      <c r="Z815" s="42"/>
      <c r="AA815" s="42"/>
      <c r="AB815" s="42"/>
      <c r="AC815" s="42"/>
      <c r="AD815" s="42"/>
      <c r="AE815" s="42"/>
      <c r="AT815" s="20" t="s">
        <v>141</v>
      </c>
      <c r="AU815" s="20" t="s">
        <v>81</v>
      </c>
    </row>
    <row r="816" s="2" customFormat="1" ht="24.15" customHeight="1">
      <c r="A816" s="42"/>
      <c r="B816" s="43"/>
      <c r="C816" s="203" t="s">
        <v>1167</v>
      </c>
      <c r="D816" s="203" t="s">
        <v>134</v>
      </c>
      <c r="E816" s="204" t="s">
        <v>1168</v>
      </c>
      <c r="F816" s="205" t="s">
        <v>1169</v>
      </c>
      <c r="G816" s="206" t="s">
        <v>137</v>
      </c>
      <c r="H816" s="207">
        <v>5</v>
      </c>
      <c r="I816" s="208"/>
      <c r="J816" s="209">
        <f>ROUND(I816*H816,2)</f>
        <v>0</v>
      </c>
      <c r="K816" s="205" t="s">
        <v>21</v>
      </c>
      <c r="L816" s="48"/>
      <c r="M816" s="210" t="s">
        <v>21</v>
      </c>
      <c r="N816" s="211" t="s">
        <v>45</v>
      </c>
      <c r="O816" s="88"/>
      <c r="P816" s="212">
        <f>O816*H816</f>
        <v>0</v>
      </c>
      <c r="Q816" s="212">
        <v>3.0000000000000001E-05</v>
      </c>
      <c r="R816" s="212">
        <f>Q816*H816</f>
        <v>0.00015000000000000001</v>
      </c>
      <c r="S816" s="212">
        <v>0</v>
      </c>
      <c r="T816" s="213">
        <f>S816*H816</f>
        <v>0</v>
      </c>
      <c r="U816" s="42"/>
      <c r="V816" s="42"/>
      <c r="W816" s="42"/>
      <c r="X816" s="42"/>
      <c r="Y816" s="42"/>
      <c r="Z816" s="42"/>
      <c r="AA816" s="42"/>
      <c r="AB816" s="42"/>
      <c r="AC816" s="42"/>
      <c r="AD816" s="42"/>
      <c r="AE816" s="42"/>
      <c r="AR816" s="214" t="s">
        <v>273</v>
      </c>
      <c r="AT816" s="214" t="s">
        <v>134</v>
      </c>
      <c r="AU816" s="214" t="s">
        <v>81</v>
      </c>
      <c r="AY816" s="20" t="s">
        <v>131</v>
      </c>
      <c r="BE816" s="215">
        <f>IF(N816="základní",J816,0)</f>
        <v>0</v>
      </c>
      <c r="BF816" s="215">
        <f>IF(N816="snížená",J816,0)</f>
        <v>0</v>
      </c>
      <c r="BG816" s="215">
        <f>IF(N816="zákl. přenesená",J816,0)</f>
        <v>0</v>
      </c>
      <c r="BH816" s="215">
        <f>IF(N816="sníž. přenesená",J816,0)</f>
        <v>0</v>
      </c>
      <c r="BI816" s="215">
        <f>IF(N816="nulová",J816,0)</f>
        <v>0</v>
      </c>
      <c r="BJ816" s="20" t="s">
        <v>79</v>
      </c>
      <c r="BK816" s="215">
        <f>ROUND(I816*H816,2)</f>
        <v>0</v>
      </c>
      <c r="BL816" s="20" t="s">
        <v>273</v>
      </c>
      <c r="BM816" s="214" t="s">
        <v>1170</v>
      </c>
    </row>
    <row r="817" s="2" customFormat="1">
      <c r="A817" s="42"/>
      <c r="B817" s="43"/>
      <c r="C817" s="44"/>
      <c r="D817" s="216" t="s">
        <v>141</v>
      </c>
      <c r="E817" s="44"/>
      <c r="F817" s="217" t="s">
        <v>1169</v>
      </c>
      <c r="G817" s="44"/>
      <c r="H817" s="44"/>
      <c r="I817" s="218"/>
      <c r="J817" s="44"/>
      <c r="K817" s="44"/>
      <c r="L817" s="48"/>
      <c r="M817" s="219"/>
      <c r="N817" s="220"/>
      <c r="O817" s="88"/>
      <c r="P817" s="88"/>
      <c r="Q817" s="88"/>
      <c r="R817" s="88"/>
      <c r="S817" s="88"/>
      <c r="T817" s="89"/>
      <c r="U817" s="42"/>
      <c r="V817" s="42"/>
      <c r="W817" s="42"/>
      <c r="X817" s="42"/>
      <c r="Y817" s="42"/>
      <c r="Z817" s="42"/>
      <c r="AA817" s="42"/>
      <c r="AB817" s="42"/>
      <c r="AC817" s="42"/>
      <c r="AD817" s="42"/>
      <c r="AE817" s="42"/>
      <c r="AT817" s="20" t="s">
        <v>141</v>
      </c>
      <c r="AU817" s="20" t="s">
        <v>81</v>
      </c>
    </row>
    <row r="818" s="2" customFormat="1" ht="24.15" customHeight="1">
      <c r="A818" s="42"/>
      <c r="B818" s="43"/>
      <c r="C818" s="203" t="s">
        <v>1171</v>
      </c>
      <c r="D818" s="203" t="s">
        <v>134</v>
      </c>
      <c r="E818" s="204" t="s">
        <v>1172</v>
      </c>
      <c r="F818" s="205" t="s">
        <v>1173</v>
      </c>
      <c r="G818" s="206" t="s">
        <v>137</v>
      </c>
      <c r="H818" s="207">
        <v>2</v>
      </c>
      <c r="I818" s="208"/>
      <c r="J818" s="209">
        <f>ROUND(I818*H818,2)</f>
        <v>0</v>
      </c>
      <c r="K818" s="205" t="s">
        <v>21</v>
      </c>
      <c r="L818" s="48"/>
      <c r="M818" s="210" t="s">
        <v>21</v>
      </c>
      <c r="N818" s="211" t="s">
        <v>45</v>
      </c>
      <c r="O818" s="88"/>
      <c r="P818" s="212">
        <f>O818*H818</f>
        <v>0</v>
      </c>
      <c r="Q818" s="212">
        <v>6.0000000000000002E-05</v>
      </c>
      <c r="R818" s="212">
        <f>Q818*H818</f>
        <v>0.00012</v>
      </c>
      <c r="S818" s="212">
        <v>0</v>
      </c>
      <c r="T818" s="213">
        <f>S818*H818</f>
        <v>0</v>
      </c>
      <c r="U818" s="42"/>
      <c r="V818" s="42"/>
      <c r="W818" s="42"/>
      <c r="X818" s="42"/>
      <c r="Y818" s="42"/>
      <c r="Z818" s="42"/>
      <c r="AA818" s="42"/>
      <c r="AB818" s="42"/>
      <c r="AC818" s="42"/>
      <c r="AD818" s="42"/>
      <c r="AE818" s="42"/>
      <c r="AR818" s="214" t="s">
        <v>273</v>
      </c>
      <c r="AT818" s="214" t="s">
        <v>134</v>
      </c>
      <c r="AU818" s="214" t="s">
        <v>81</v>
      </c>
      <c r="AY818" s="20" t="s">
        <v>131</v>
      </c>
      <c r="BE818" s="215">
        <f>IF(N818="základní",J818,0)</f>
        <v>0</v>
      </c>
      <c r="BF818" s="215">
        <f>IF(N818="snížená",J818,0)</f>
        <v>0</v>
      </c>
      <c r="BG818" s="215">
        <f>IF(N818="zákl. přenesená",J818,0)</f>
        <v>0</v>
      </c>
      <c r="BH818" s="215">
        <f>IF(N818="sníž. přenesená",J818,0)</f>
        <v>0</v>
      </c>
      <c r="BI818" s="215">
        <f>IF(N818="nulová",J818,0)</f>
        <v>0</v>
      </c>
      <c r="BJ818" s="20" t="s">
        <v>79</v>
      </c>
      <c r="BK818" s="215">
        <f>ROUND(I818*H818,2)</f>
        <v>0</v>
      </c>
      <c r="BL818" s="20" t="s">
        <v>273</v>
      </c>
      <c r="BM818" s="214" t="s">
        <v>1174</v>
      </c>
    </row>
    <row r="819" s="2" customFormat="1">
      <c r="A819" s="42"/>
      <c r="B819" s="43"/>
      <c r="C819" s="44"/>
      <c r="D819" s="216" t="s">
        <v>141</v>
      </c>
      <c r="E819" s="44"/>
      <c r="F819" s="217" t="s">
        <v>1173</v>
      </c>
      <c r="G819" s="44"/>
      <c r="H819" s="44"/>
      <c r="I819" s="218"/>
      <c r="J819" s="44"/>
      <c r="K819" s="44"/>
      <c r="L819" s="48"/>
      <c r="M819" s="219"/>
      <c r="N819" s="220"/>
      <c r="O819" s="88"/>
      <c r="P819" s="88"/>
      <c r="Q819" s="88"/>
      <c r="R819" s="88"/>
      <c r="S819" s="88"/>
      <c r="T819" s="89"/>
      <c r="U819" s="42"/>
      <c r="V819" s="42"/>
      <c r="W819" s="42"/>
      <c r="X819" s="42"/>
      <c r="Y819" s="42"/>
      <c r="Z819" s="42"/>
      <c r="AA819" s="42"/>
      <c r="AB819" s="42"/>
      <c r="AC819" s="42"/>
      <c r="AD819" s="42"/>
      <c r="AE819" s="42"/>
      <c r="AT819" s="20" t="s">
        <v>141</v>
      </c>
      <c r="AU819" s="20" t="s">
        <v>81</v>
      </c>
    </row>
    <row r="820" s="2" customFormat="1" ht="24.15" customHeight="1">
      <c r="A820" s="42"/>
      <c r="B820" s="43"/>
      <c r="C820" s="203" t="s">
        <v>1175</v>
      </c>
      <c r="D820" s="203" t="s">
        <v>134</v>
      </c>
      <c r="E820" s="204" t="s">
        <v>1176</v>
      </c>
      <c r="F820" s="205" t="s">
        <v>1177</v>
      </c>
      <c r="G820" s="206" t="s">
        <v>772</v>
      </c>
      <c r="H820" s="207">
        <v>1</v>
      </c>
      <c r="I820" s="208"/>
      <c r="J820" s="209">
        <f>ROUND(I820*H820,2)</f>
        <v>0</v>
      </c>
      <c r="K820" s="205" t="s">
        <v>21</v>
      </c>
      <c r="L820" s="48"/>
      <c r="M820" s="210" t="s">
        <v>21</v>
      </c>
      <c r="N820" s="211" t="s">
        <v>45</v>
      </c>
      <c r="O820" s="88"/>
      <c r="P820" s="212">
        <f>O820*H820</f>
        <v>0</v>
      </c>
      <c r="Q820" s="212">
        <v>0</v>
      </c>
      <c r="R820" s="212">
        <f>Q820*H820</f>
        <v>0</v>
      </c>
      <c r="S820" s="212">
        <v>0</v>
      </c>
      <c r="T820" s="213">
        <f>S820*H820</f>
        <v>0</v>
      </c>
      <c r="U820" s="42"/>
      <c r="V820" s="42"/>
      <c r="W820" s="42"/>
      <c r="X820" s="42"/>
      <c r="Y820" s="42"/>
      <c r="Z820" s="42"/>
      <c r="AA820" s="42"/>
      <c r="AB820" s="42"/>
      <c r="AC820" s="42"/>
      <c r="AD820" s="42"/>
      <c r="AE820" s="42"/>
      <c r="AR820" s="214" t="s">
        <v>273</v>
      </c>
      <c r="AT820" s="214" t="s">
        <v>134</v>
      </c>
      <c r="AU820" s="214" t="s">
        <v>81</v>
      </c>
      <c r="AY820" s="20" t="s">
        <v>131</v>
      </c>
      <c r="BE820" s="215">
        <f>IF(N820="základní",J820,0)</f>
        <v>0</v>
      </c>
      <c r="BF820" s="215">
        <f>IF(N820="snížená",J820,0)</f>
        <v>0</v>
      </c>
      <c r="BG820" s="215">
        <f>IF(N820="zákl. přenesená",J820,0)</f>
        <v>0</v>
      </c>
      <c r="BH820" s="215">
        <f>IF(N820="sníž. přenesená",J820,0)</f>
        <v>0</v>
      </c>
      <c r="BI820" s="215">
        <f>IF(N820="nulová",J820,0)</f>
        <v>0</v>
      </c>
      <c r="BJ820" s="20" t="s">
        <v>79</v>
      </c>
      <c r="BK820" s="215">
        <f>ROUND(I820*H820,2)</f>
        <v>0</v>
      </c>
      <c r="BL820" s="20" t="s">
        <v>273</v>
      </c>
      <c r="BM820" s="214" t="s">
        <v>1178</v>
      </c>
    </row>
    <row r="821" s="2" customFormat="1">
      <c r="A821" s="42"/>
      <c r="B821" s="43"/>
      <c r="C821" s="44"/>
      <c r="D821" s="216" t="s">
        <v>141</v>
      </c>
      <c r="E821" s="44"/>
      <c r="F821" s="217" t="s">
        <v>1177</v>
      </c>
      <c r="G821" s="44"/>
      <c r="H821" s="44"/>
      <c r="I821" s="218"/>
      <c r="J821" s="44"/>
      <c r="K821" s="44"/>
      <c r="L821" s="48"/>
      <c r="M821" s="219"/>
      <c r="N821" s="220"/>
      <c r="O821" s="88"/>
      <c r="P821" s="88"/>
      <c r="Q821" s="88"/>
      <c r="R821" s="88"/>
      <c r="S821" s="88"/>
      <c r="T821" s="89"/>
      <c r="U821" s="42"/>
      <c r="V821" s="42"/>
      <c r="W821" s="42"/>
      <c r="X821" s="42"/>
      <c r="Y821" s="42"/>
      <c r="Z821" s="42"/>
      <c r="AA821" s="42"/>
      <c r="AB821" s="42"/>
      <c r="AC821" s="42"/>
      <c r="AD821" s="42"/>
      <c r="AE821" s="42"/>
      <c r="AT821" s="20" t="s">
        <v>141</v>
      </c>
      <c r="AU821" s="20" t="s">
        <v>81</v>
      </c>
    </row>
    <row r="822" s="2" customFormat="1" ht="37.8" customHeight="1">
      <c r="A822" s="42"/>
      <c r="B822" s="43"/>
      <c r="C822" s="203" t="s">
        <v>1179</v>
      </c>
      <c r="D822" s="203" t="s">
        <v>134</v>
      </c>
      <c r="E822" s="204" t="s">
        <v>1180</v>
      </c>
      <c r="F822" s="205" t="s">
        <v>1181</v>
      </c>
      <c r="G822" s="206" t="s">
        <v>137</v>
      </c>
      <c r="H822" s="207">
        <v>2</v>
      </c>
      <c r="I822" s="208"/>
      <c r="J822" s="209">
        <f>ROUND(I822*H822,2)</f>
        <v>0</v>
      </c>
      <c r="K822" s="205" t="s">
        <v>21</v>
      </c>
      <c r="L822" s="48"/>
      <c r="M822" s="210" t="s">
        <v>21</v>
      </c>
      <c r="N822" s="211" t="s">
        <v>45</v>
      </c>
      <c r="O822" s="88"/>
      <c r="P822" s="212">
        <f>O822*H822</f>
        <v>0</v>
      </c>
      <c r="Q822" s="212">
        <v>0.00012999999999999999</v>
      </c>
      <c r="R822" s="212">
        <f>Q822*H822</f>
        <v>0.00025999999999999998</v>
      </c>
      <c r="S822" s="212">
        <v>0</v>
      </c>
      <c r="T822" s="213">
        <f>S822*H822</f>
        <v>0</v>
      </c>
      <c r="U822" s="42"/>
      <c r="V822" s="42"/>
      <c r="W822" s="42"/>
      <c r="X822" s="42"/>
      <c r="Y822" s="42"/>
      <c r="Z822" s="42"/>
      <c r="AA822" s="42"/>
      <c r="AB822" s="42"/>
      <c r="AC822" s="42"/>
      <c r="AD822" s="42"/>
      <c r="AE822" s="42"/>
      <c r="AR822" s="214" t="s">
        <v>273</v>
      </c>
      <c r="AT822" s="214" t="s">
        <v>134</v>
      </c>
      <c r="AU822" s="214" t="s">
        <v>81</v>
      </c>
      <c r="AY822" s="20" t="s">
        <v>131</v>
      </c>
      <c r="BE822" s="215">
        <f>IF(N822="základní",J822,0)</f>
        <v>0</v>
      </c>
      <c r="BF822" s="215">
        <f>IF(N822="snížená",J822,0)</f>
        <v>0</v>
      </c>
      <c r="BG822" s="215">
        <f>IF(N822="zákl. přenesená",J822,0)</f>
        <v>0</v>
      </c>
      <c r="BH822" s="215">
        <f>IF(N822="sníž. přenesená",J822,0)</f>
        <v>0</v>
      </c>
      <c r="BI822" s="215">
        <f>IF(N822="nulová",J822,0)</f>
        <v>0</v>
      </c>
      <c r="BJ822" s="20" t="s">
        <v>79</v>
      </c>
      <c r="BK822" s="215">
        <f>ROUND(I822*H822,2)</f>
        <v>0</v>
      </c>
      <c r="BL822" s="20" t="s">
        <v>273</v>
      </c>
      <c r="BM822" s="214" t="s">
        <v>1182</v>
      </c>
    </row>
    <row r="823" s="2" customFormat="1">
      <c r="A823" s="42"/>
      <c r="B823" s="43"/>
      <c r="C823" s="44"/>
      <c r="D823" s="216" t="s">
        <v>141</v>
      </c>
      <c r="E823" s="44"/>
      <c r="F823" s="217" t="s">
        <v>1181</v>
      </c>
      <c r="G823" s="44"/>
      <c r="H823" s="44"/>
      <c r="I823" s="218"/>
      <c r="J823" s="44"/>
      <c r="K823" s="44"/>
      <c r="L823" s="48"/>
      <c r="M823" s="219"/>
      <c r="N823" s="220"/>
      <c r="O823" s="88"/>
      <c r="P823" s="88"/>
      <c r="Q823" s="88"/>
      <c r="R823" s="88"/>
      <c r="S823" s="88"/>
      <c r="T823" s="89"/>
      <c r="U823" s="42"/>
      <c r="V823" s="42"/>
      <c r="W823" s="42"/>
      <c r="X823" s="42"/>
      <c r="Y823" s="42"/>
      <c r="Z823" s="42"/>
      <c r="AA823" s="42"/>
      <c r="AB823" s="42"/>
      <c r="AC823" s="42"/>
      <c r="AD823" s="42"/>
      <c r="AE823" s="42"/>
      <c r="AT823" s="20" t="s">
        <v>141</v>
      </c>
      <c r="AU823" s="20" t="s">
        <v>81</v>
      </c>
    </row>
    <row r="824" s="2" customFormat="1" ht="37.8" customHeight="1">
      <c r="A824" s="42"/>
      <c r="B824" s="43"/>
      <c r="C824" s="203" t="s">
        <v>1183</v>
      </c>
      <c r="D824" s="203" t="s">
        <v>134</v>
      </c>
      <c r="E824" s="204" t="s">
        <v>1184</v>
      </c>
      <c r="F824" s="205" t="s">
        <v>1185</v>
      </c>
      <c r="G824" s="206" t="s">
        <v>137</v>
      </c>
      <c r="H824" s="207">
        <v>4</v>
      </c>
      <c r="I824" s="208"/>
      <c r="J824" s="209">
        <f>ROUND(I824*H824,2)</f>
        <v>0</v>
      </c>
      <c r="K824" s="205" t="s">
        <v>21</v>
      </c>
      <c r="L824" s="48"/>
      <c r="M824" s="210" t="s">
        <v>21</v>
      </c>
      <c r="N824" s="211" t="s">
        <v>45</v>
      </c>
      <c r="O824" s="88"/>
      <c r="P824" s="212">
        <f>O824*H824</f>
        <v>0</v>
      </c>
      <c r="Q824" s="212">
        <v>0.00012999999999999999</v>
      </c>
      <c r="R824" s="212">
        <f>Q824*H824</f>
        <v>0.00051999999999999995</v>
      </c>
      <c r="S824" s="212">
        <v>0</v>
      </c>
      <c r="T824" s="213">
        <f>S824*H824</f>
        <v>0</v>
      </c>
      <c r="U824" s="42"/>
      <c r="V824" s="42"/>
      <c r="W824" s="42"/>
      <c r="X824" s="42"/>
      <c r="Y824" s="42"/>
      <c r="Z824" s="42"/>
      <c r="AA824" s="42"/>
      <c r="AB824" s="42"/>
      <c r="AC824" s="42"/>
      <c r="AD824" s="42"/>
      <c r="AE824" s="42"/>
      <c r="AR824" s="214" t="s">
        <v>273</v>
      </c>
      <c r="AT824" s="214" t="s">
        <v>134</v>
      </c>
      <c r="AU824" s="214" t="s">
        <v>81</v>
      </c>
      <c r="AY824" s="20" t="s">
        <v>131</v>
      </c>
      <c r="BE824" s="215">
        <f>IF(N824="základní",J824,0)</f>
        <v>0</v>
      </c>
      <c r="BF824" s="215">
        <f>IF(N824="snížená",J824,0)</f>
        <v>0</v>
      </c>
      <c r="BG824" s="215">
        <f>IF(N824="zákl. přenesená",J824,0)</f>
        <v>0</v>
      </c>
      <c r="BH824" s="215">
        <f>IF(N824="sníž. přenesená",J824,0)</f>
        <v>0</v>
      </c>
      <c r="BI824" s="215">
        <f>IF(N824="nulová",J824,0)</f>
        <v>0</v>
      </c>
      <c r="BJ824" s="20" t="s">
        <v>79</v>
      </c>
      <c r="BK824" s="215">
        <f>ROUND(I824*H824,2)</f>
        <v>0</v>
      </c>
      <c r="BL824" s="20" t="s">
        <v>273</v>
      </c>
      <c r="BM824" s="214" t="s">
        <v>1186</v>
      </c>
    </row>
    <row r="825" s="2" customFormat="1">
      <c r="A825" s="42"/>
      <c r="B825" s="43"/>
      <c r="C825" s="44"/>
      <c r="D825" s="216" t="s">
        <v>141</v>
      </c>
      <c r="E825" s="44"/>
      <c r="F825" s="217" t="s">
        <v>1185</v>
      </c>
      <c r="G825" s="44"/>
      <c r="H825" s="44"/>
      <c r="I825" s="218"/>
      <c r="J825" s="44"/>
      <c r="K825" s="44"/>
      <c r="L825" s="48"/>
      <c r="M825" s="219"/>
      <c r="N825" s="220"/>
      <c r="O825" s="88"/>
      <c r="P825" s="88"/>
      <c r="Q825" s="88"/>
      <c r="R825" s="88"/>
      <c r="S825" s="88"/>
      <c r="T825" s="89"/>
      <c r="U825" s="42"/>
      <c r="V825" s="42"/>
      <c r="W825" s="42"/>
      <c r="X825" s="42"/>
      <c r="Y825" s="42"/>
      <c r="Z825" s="42"/>
      <c r="AA825" s="42"/>
      <c r="AB825" s="42"/>
      <c r="AC825" s="42"/>
      <c r="AD825" s="42"/>
      <c r="AE825" s="42"/>
      <c r="AT825" s="20" t="s">
        <v>141</v>
      </c>
      <c r="AU825" s="20" t="s">
        <v>81</v>
      </c>
    </row>
    <row r="826" s="2" customFormat="1" ht="44.25" customHeight="1">
      <c r="A826" s="42"/>
      <c r="B826" s="43"/>
      <c r="C826" s="203" t="s">
        <v>1187</v>
      </c>
      <c r="D826" s="203" t="s">
        <v>134</v>
      </c>
      <c r="E826" s="204" t="s">
        <v>1188</v>
      </c>
      <c r="F826" s="205" t="s">
        <v>1189</v>
      </c>
      <c r="G826" s="206" t="s">
        <v>137</v>
      </c>
      <c r="H826" s="207">
        <v>31</v>
      </c>
      <c r="I826" s="208"/>
      <c r="J826" s="209">
        <f>ROUND(I826*H826,2)</f>
        <v>0</v>
      </c>
      <c r="K826" s="205" t="s">
        <v>21</v>
      </c>
      <c r="L826" s="48"/>
      <c r="M826" s="210" t="s">
        <v>21</v>
      </c>
      <c r="N826" s="211" t="s">
        <v>45</v>
      </c>
      <c r="O826" s="88"/>
      <c r="P826" s="212">
        <f>O826*H826</f>
        <v>0</v>
      </c>
      <c r="Q826" s="212">
        <v>0</v>
      </c>
      <c r="R826" s="212">
        <f>Q826*H826</f>
        <v>0</v>
      </c>
      <c r="S826" s="212">
        <v>0</v>
      </c>
      <c r="T826" s="213">
        <f>S826*H826</f>
        <v>0</v>
      </c>
      <c r="U826" s="42"/>
      <c r="V826" s="42"/>
      <c r="W826" s="42"/>
      <c r="X826" s="42"/>
      <c r="Y826" s="42"/>
      <c r="Z826" s="42"/>
      <c r="AA826" s="42"/>
      <c r="AB826" s="42"/>
      <c r="AC826" s="42"/>
      <c r="AD826" s="42"/>
      <c r="AE826" s="42"/>
      <c r="AR826" s="214" t="s">
        <v>273</v>
      </c>
      <c r="AT826" s="214" t="s">
        <v>134</v>
      </c>
      <c r="AU826" s="214" t="s">
        <v>81</v>
      </c>
      <c r="AY826" s="20" t="s">
        <v>131</v>
      </c>
      <c r="BE826" s="215">
        <f>IF(N826="základní",J826,0)</f>
        <v>0</v>
      </c>
      <c r="BF826" s="215">
        <f>IF(N826="snížená",J826,0)</f>
        <v>0</v>
      </c>
      <c r="BG826" s="215">
        <f>IF(N826="zákl. přenesená",J826,0)</f>
        <v>0</v>
      </c>
      <c r="BH826" s="215">
        <f>IF(N826="sníž. přenesená",J826,0)</f>
        <v>0</v>
      </c>
      <c r="BI826" s="215">
        <f>IF(N826="nulová",J826,0)</f>
        <v>0</v>
      </c>
      <c r="BJ826" s="20" t="s">
        <v>79</v>
      </c>
      <c r="BK826" s="215">
        <f>ROUND(I826*H826,2)</f>
        <v>0</v>
      </c>
      <c r="BL826" s="20" t="s">
        <v>273</v>
      </c>
      <c r="BM826" s="214" t="s">
        <v>1190</v>
      </c>
    </row>
    <row r="827" s="2" customFormat="1">
      <c r="A827" s="42"/>
      <c r="B827" s="43"/>
      <c r="C827" s="44"/>
      <c r="D827" s="216" t="s">
        <v>141</v>
      </c>
      <c r="E827" s="44"/>
      <c r="F827" s="217" t="s">
        <v>1189</v>
      </c>
      <c r="G827" s="44"/>
      <c r="H827" s="44"/>
      <c r="I827" s="218"/>
      <c r="J827" s="44"/>
      <c r="K827" s="44"/>
      <c r="L827" s="48"/>
      <c r="M827" s="219"/>
      <c r="N827" s="220"/>
      <c r="O827" s="88"/>
      <c r="P827" s="88"/>
      <c r="Q827" s="88"/>
      <c r="R827" s="88"/>
      <c r="S827" s="88"/>
      <c r="T827" s="89"/>
      <c r="U827" s="42"/>
      <c r="V827" s="42"/>
      <c r="W827" s="42"/>
      <c r="X827" s="42"/>
      <c r="Y827" s="42"/>
      <c r="Z827" s="42"/>
      <c r="AA827" s="42"/>
      <c r="AB827" s="42"/>
      <c r="AC827" s="42"/>
      <c r="AD827" s="42"/>
      <c r="AE827" s="42"/>
      <c r="AT827" s="20" t="s">
        <v>141</v>
      </c>
      <c r="AU827" s="20" t="s">
        <v>81</v>
      </c>
    </row>
    <row r="828" s="2" customFormat="1" ht="24.15" customHeight="1">
      <c r="A828" s="42"/>
      <c r="B828" s="43"/>
      <c r="C828" s="203" t="s">
        <v>1191</v>
      </c>
      <c r="D828" s="203" t="s">
        <v>134</v>
      </c>
      <c r="E828" s="204" t="s">
        <v>1192</v>
      </c>
      <c r="F828" s="205" t="s">
        <v>1193</v>
      </c>
      <c r="G828" s="206" t="s">
        <v>772</v>
      </c>
      <c r="H828" s="207">
        <v>1</v>
      </c>
      <c r="I828" s="208"/>
      <c r="J828" s="209">
        <f>ROUND(I828*H828,2)</f>
        <v>0</v>
      </c>
      <c r="K828" s="205" t="s">
        <v>21</v>
      </c>
      <c r="L828" s="48"/>
      <c r="M828" s="210" t="s">
        <v>21</v>
      </c>
      <c r="N828" s="211" t="s">
        <v>45</v>
      </c>
      <c r="O828" s="88"/>
      <c r="P828" s="212">
        <f>O828*H828</f>
        <v>0</v>
      </c>
      <c r="Q828" s="212">
        <v>0</v>
      </c>
      <c r="R828" s="212">
        <f>Q828*H828</f>
        <v>0</v>
      </c>
      <c r="S828" s="212">
        <v>0</v>
      </c>
      <c r="T828" s="213">
        <f>S828*H828</f>
        <v>0</v>
      </c>
      <c r="U828" s="42"/>
      <c r="V828" s="42"/>
      <c r="W828" s="42"/>
      <c r="X828" s="42"/>
      <c r="Y828" s="42"/>
      <c r="Z828" s="42"/>
      <c r="AA828" s="42"/>
      <c r="AB828" s="42"/>
      <c r="AC828" s="42"/>
      <c r="AD828" s="42"/>
      <c r="AE828" s="42"/>
      <c r="AR828" s="214" t="s">
        <v>273</v>
      </c>
      <c r="AT828" s="214" t="s">
        <v>134</v>
      </c>
      <c r="AU828" s="214" t="s">
        <v>81</v>
      </c>
      <c r="AY828" s="20" t="s">
        <v>131</v>
      </c>
      <c r="BE828" s="215">
        <f>IF(N828="základní",J828,0)</f>
        <v>0</v>
      </c>
      <c r="BF828" s="215">
        <f>IF(N828="snížená",J828,0)</f>
        <v>0</v>
      </c>
      <c r="BG828" s="215">
        <f>IF(N828="zákl. přenesená",J828,0)</f>
        <v>0</v>
      </c>
      <c r="BH828" s="215">
        <f>IF(N828="sníž. přenesená",J828,0)</f>
        <v>0</v>
      </c>
      <c r="BI828" s="215">
        <f>IF(N828="nulová",J828,0)</f>
        <v>0</v>
      </c>
      <c r="BJ828" s="20" t="s">
        <v>79</v>
      </c>
      <c r="BK828" s="215">
        <f>ROUND(I828*H828,2)</f>
        <v>0</v>
      </c>
      <c r="BL828" s="20" t="s">
        <v>273</v>
      </c>
      <c r="BM828" s="214" t="s">
        <v>1194</v>
      </c>
    </row>
    <row r="829" s="2" customFormat="1">
      <c r="A829" s="42"/>
      <c r="B829" s="43"/>
      <c r="C829" s="44"/>
      <c r="D829" s="216" t="s">
        <v>141</v>
      </c>
      <c r="E829" s="44"/>
      <c r="F829" s="217" t="s">
        <v>1193</v>
      </c>
      <c r="G829" s="44"/>
      <c r="H829" s="44"/>
      <c r="I829" s="218"/>
      <c r="J829" s="44"/>
      <c r="K829" s="44"/>
      <c r="L829" s="48"/>
      <c r="M829" s="219"/>
      <c r="N829" s="220"/>
      <c r="O829" s="88"/>
      <c r="P829" s="88"/>
      <c r="Q829" s="88"/>
      <c r="R829" s="88"/>
      <c r="S829" s="88"/>
      <c r="T829" s="89"/>
      <c r="U829" s="42"/>
      <c r="V829" s="42"/>
      <c r="W829" s="42"/>
      <c r="X829" s="42"/>
      <c r="Y829" s="42"/>
      <c r="Z829" s="42"/>
      <c r="AA829" s="42"/>
      <c r="AB829" s="42"/>
      <c r="AC829" s="42"/>
      <c r="AD829" s="42"/>
      <c r="AE829" s="42"/>
      <c r="AT829" s="20" t="s">
        <v>141</v>
      </c>
      <c r="AU829" s="20" t="s">
        <v>81</v>
      </c>
    </row>
    <row r="830" s="2" customFormat="1" ht="24.15" customHeight="1">
      <c r="A830" s="42"/>
      <c r="B830" s="43"/>
      <c r="C830" s="203" t="s">
        <v>1195</v>
      </c>
      <c r="D830" s="203" t="s">
        <v>134</v>
      </c>
      <c r="E830" s="204" t="s">
        <v>1196</v>
      </c>
      <c r="F830" s="205" t="s">
        <v>1197</v>
      </c>
      <c r="G830" s="206" t="s">
        <v>772</v>
      </c>
      <c r="H830" s="207">
        <v>1</v>
      </c>
      <c r="I830" s="208"/>
      <c r="J830" s="209">
        <f>ROUND(I830*H830,2)</f>
        <v>0</v>
      </c>
      <c r="K830" s="205" t="s">
        <v>21</v>
      </c>
      <c r="L830" s="48"/>
      <c r="M830" s="210" t="s">
        <v>21</v>
      </c>
      <c r="N830" s="211" t="s">
        <v>45</v>
      </c>
      <c r="O830" s="88"/>
      <c r="P830" s="212">
        <f>O830*H830</f>
        <v>0</v>
      </c>
      <c r="Q830" s="212">
        <v>0</v>
      </c>
      <c r="R830" s="212">
        <f>Q830*H830</f>
        <v>0</v>
      </c>
      <c r="S830" s="212">
        <v>0</v>
      </c>
      <c r="T830" s="213">
        <f>S830*H830</f>
        <v>0</v>
      </c>
      <c r="U830" s="42"/>
      <c r="V830" s="42"/>
      <c r="W830" s="42"/>
      <c r="X830" s="42"/>
      <c r="Y830" s="42"/>
      <c r="Z830" s="42"/>
      <c r="AA830" s="42"/>
      <c r="AB830" s="42"/>
      <c r="AC830" s="42"/>
      <c r="AD830" s="42"/>
      <c r="AE830" s="42"/>
      <c r="AR830" s="214" t="s">
        <v>273</v>
      </c>
      <c r="AT830" s="214" t="s">
        <v>134</v>
      </c>
      <c r="AU830" s="214" t="s">
        <v>81</v>
      </c>
      <c r="AY830" s="20" t="s">
        <v>131</v>
      </c>
      <c r="BE830" s="215">
        <f>IF(N830="základní",J830,0)</f>
        <v>0</v>
      </c>
      <c r="BF830" s="215">
        <f>IF(N830="snížená",J830,0)</f>
        <v>0</v>
      </c>
      <c r="BG830" s="215">
        <f>IF(N830="zákl. přenesená",J830,0)</f>
        <v>0</v>
      </c>
      <c r="BH830" s="215">
        <f>IF(N830="sníž. přenesená",J830,0)</f>
        <v>0</v>
      </c>
      <c r="BI830" s="215">
        <f>IF(N830="nulová",J830,0)</f>
        <v>0</v>
      </c>
      <c r="BJ830" s="20" t="s">
        <v>79</v>
      </c>
      <c r="BK830" s="215">
        <f>ROUND(I830*H830,2)</f>
        <v>0</v>
      </c>
      <c r="BL830" s="20" t="s">
        <v>273</v>
      </c>
      <c r="BM830" s="214" t="s">
        <v>1198</v>
      </c>
    </row>
    <row r="831" s="2" customFormat="1">
      <c r="A831" s="42"/>
      <c r="B831" s="43"/>
      <c r="C831" s="44"/>
      <c r="D831" s="216" t="s">
        <v>141</v>
      </c>
      <c r="E831" s="44"/>
      <c r="F831" s="217" t="s">
        <v>1197</v>
      </c>
      <c r="G831" s="44"/>
      <c r="H831" s="44"/>
      <c r="I831" s="218"/>
      <c r="J831" s="44"/>
      <c r="K831" s="44"/>
      <c r="L831" s="48"/>
      <c r="M831" s="219"/>
      <c r="N831" s="220"/>
      <c r="O831" s="88"/>
      <c r="P831" s="88"/>
      <c r="Q831" s="88"/>
      <c r="R831" s="88"/>
      <c r="S831" s="88"/>
      <c r="T831" s="89"/>
      <c r="U831" s="42"/>
      <c r="V831" s="42"/>
      <c r="W831" s="42"/>
      <c r="X831" s="42"/>
      <c r="Y831" s="42"/>
      <c r="Z831" s="42"/>
      <c r="AA831" s="42"/>
      <c r="AB831" s="42"/>
      <c r="AC831" s="42"/>
      <c r="AD831" s="42"/>
      <c r="AE831" s="42"/>
      <c r="AT831" s="20" t="s">
        <v>141</v>
      </c>
      <c r="AU831" s="20" t="s">
        <v>81</v>
      </c>
    </row>
    <row r="832" s="2" customFormat="1" ht="33" customHeight="1">
      <c r="A832" s="42"/>
      <c r="B832" s="43"/>
      <c r="C832" s="203" t="s">
        <v>1199</v>
      </c>
      <c r="D832" s="203" t="s">
        <v>134</v>
      </c>
      <c r="E832" s="204" t="s">
        <v>1200</v>
      </c>
      <c r="F832" s="205" t="s">
        <v>1201</v>
      </c>
      <c r="G832" s="206" t="s">
        <v>772</v>
      </c>
      <c r="H832" s="207">
        <v>1</v>
      </c>
      <c r="I832" s="208"/>
      <c r="J832" s="209">
        <f>ROUND(I832*H832,2)</f>
        <v>0</v>
      </c>
      <c r="K832" s="205" t="s">
        <v>21</v>
      </c>
      <c r="L832" s="48"/>
      <c r="M832" s="210" t="s">
        <v>21</v>
      </c>
      <c r="N832" s="211" t="s">
        <v>45</v>
      </c>
      <c r="O832" s="88"/>
      <c r="P832" s="212">
        <f>O832*H832</f>
        <v>0</v>
      </c>
      <c r="Q832" s="212">
        <v>0</v>
      </c>
      <c r="R832" s="212">
        <f>Q832*H832</f>
        <v>0</v>
      </c>
      <c r="S832" s="212">
        <v>0</v>
      </c>
      <c r="T832" s="213">
        <f>S832*H832</f>
        <v>0</v>
      </c>
      <c r="U832" s="42"/>
      <c r="V832" s="42"/>
      <c r="W832" s="42"/>
      <c r="X832" s="42"/>
      <c r="Y832" s="42"/>
      <c r="Z832" s="42"/>
      <c r="AA832" s="42"/>
      <c r="AB832" s="42"/>
      <c r="AC832" s="42"/>
      <c r="AD832" s="42"/>
      <c r="AE832" s="42"/>
      <c r="AR832" s="214" t="s">
        <v>273</v>
      </c>
      <c r="AT832" s="214" t="s">
        <v>134</v>
      </c>
      <c r="AU832" s="214" t="s">
        <v>81</v>
      </c>
      <c r="AY832" s="20" t="s">
        <v>131</v>
      </c>
      <c r="BE832" s="215">
        <f>IF(N832="základní",J832,0)</f>
        <v>0</v>
      </c>
      <c r="BF832" s="215">
        <f>IF(N832="snížená",J832,0)</f>
        <v>0</v>
      </c>
      <c r="BG832" s="215">
        <f>IF(N832="zákl. přenesená",J832,0)</f>
        <v>0</v>
      </c>
      <c r="BH832" s="215">
        <f>IF(N832="sníž. přenesená",J832,0)</f>
        <v>0</v>
      </c>
      <c r="BI832" s="215">
        <f>IF(N832="nulová",J832,0)</f>
        <v>0</v>
      </c>
      <c r="BJ832" s="20" t="s">
        <v>79</v>
      </c>
      <c r="BK832" s="215">
        <f>ROUND(I832*H832,2)</f>
        <v>0</v>
      </c>
      <c r="BL832" s="20" t="s">
        <v>273</v>
      </c>
      <c r="BM832" s="214" t="s">
        <v>1202</v>
      </c>
    </row>
    <row r="833" s="2" customFormat="1">
      <c r="A833" s="42"/>
      <c r="B833" s="43"/>
      <c r="C833" s="44"/>
      <c r="D833" s="216" t="s">
        <v>141</v>
      </c>
      <c r="E833" s="44"/>
      <c r="F833" s="217" t="s">
        <v>1201</v>
      </c>
      <c r="G833" s="44"/>
      <c r="H833" s="44"/>
      <c r="I833" s="218"/>
      <c r="J833" s="44"/>
      <c r="K833" s="44"/>
      <c r="L833" s="48"/>
      <c r="M833" s="219"/>
      <c r="N833" s="220"/>
      <c r="O833" s="88"/>
      <c r="P833" s="88"/>
      <c r="Q833" s="88"/>
      <c r="R833" s="88"/>
      <c r="S833" s="88"/>
      <c r="T833" s="89"/>
      <c r="U833" s="42"/>
      <c r="V833" s="42"/>
      <c r="W833" s="42"/>
      <c r="X833" s="42"/>
      <c r="Y833" s="42"/>
      <c r="Z833" s="42"/>
      <c r="AA833" s="42"/>
      <c r="AB833" s="42"/>
      <c r="AC833" s="42"/>
      <c r="AD833" s="42"/>
      <c r="AE833" s="42"/>
      <c r="AT833" s="20" t="s">
        <v>141</v>
      </c>
      <c r="AU833" s="20" t="s">
        <v>81</v>
      </c>
    </row>
    <row r="834" s="2" customFormat="1" ht="16.5" customHeight="1">
      <c r="A834" s="42"/>
      <c r="B834" s="43"/>
      <c r="C834" s="203" t="s">
        <v>1203</v>
      </c>
      <c r="D834" s="203" t="s">
        <v>134</v>
      </c>
      <c r="E834" s="204" t="s">
        <v>1204</v>
      </c>
      <c r="F834" s="205" t="s">
        <v>1205</v>
      </c>
      <c r="G834" s="206" t="s">
        <v>772</v>
      </c>
      <c r="H834" s="207">
        <v>1</v>
      </c>
      <c r="I834" s="208"/>
      <c r="J834" s="209">
        <f>ROUND(I834*H834,2)</f>
        <v>0</v>
      </c>
      <c r="K834" s="205" t="s">
        <v>21</v>
      </c>
      <c r="L834" s="48"/>
      <c r="M834" s="210" t="s">
        <v>21</v>
      </c>
      <c r="N834" s="211" t="s">
        <v>45</v>
      </c>
      <c r="O834" s="88"/>
      <c r="P834" s="212">
        <f>O834*H834</f>
        <v>0</v>
      </c>
      <c r="Q834" s="212">
        <v>0</v>
      </c>
      <c r="R834" s="212">
        <f>Q834*H834</f>
        <v>0</v>
      </c>
      <c r="S834" s="212">
        <v>0</v>
      </c>
      <c r="T834" s="213">
        <f>S834*H834</f>
        <v>0</v>
      </c>
      <c r="U834" s="42"/>
      <c r="V834" s="42"/>
      <c r="W834" s="42"/>
      <c r="X834" s="42"/>
      <c r="Y834" s="42"/>
      <c r="Z834" s="42"/>
      <c r="AA834" s="42"/>
      <c r="AB834" s="42"/>
      <c r="AC834" s="42"/>
      <c r="AD834" s="42"/>
      <c r="AE834" s="42"/>
      <c r="AR834" s="214" t="s">
        <v>273</v>
      </c>
      <c r="AT834" s="214" t="s">
        <v>134</v>
      </c>
      <c r="AU834" s="214" t="s">
        <v>81</v>
      </c>
      <c r="AY834" s="20" t="s">
        <v>131</v>
      </c>
      <c r="BE834" s="215">
        <f>IF(N834="základní",J834,0)</f>
        <v>0</v>
      </c>
      <c r="BF834" s="215">
        <f>IF(N834="snížená",J834,0)</f>
        <v>0</v>
      </c>
      <c r="BG834" s="215">
        <f>IF(N834="zákl. přenesená",J834,0)</f>
        <v>0</v>
      </c>
      <c r="BH834" s="215">
        <f>IF(N834="sníž. přenesená",J834,0)</f>
        <v>0</v>
      </c>
      <c r="BI834" s="215">
        <f>IF(N834="nulová",J834,0)</f>
        <v>0</v>
      </c>
      <c r="BJ834" s="20" t="s">
        <v>79</v>
      </c>
      <c r="BK834" s="215">
        <f>ROUND(I834*H834,2)</f>
        <v>0</v>
      </c>
      <c r="BL834" s="20" t="s">
        <v>273</v>
      </c>
      <c r="BM834" s="214" t="s">
        <v>1206</v>
      </c>
    </row>
    <row r="835" s="2" customFormat="1">
      <c r="A835" s="42"/>
      <c r="B835" s="43"/>
      <c r="C835" s="44"/>
      <c r="D835" s="216" t="s">
        <v>141</v>
      </c>
      <c r="E835" s="44"/>
      <c r="F835" s="217" t="s">
        <v>1205</v>
      </c>
      <c r="G835" s="44"/>
      <c r="H835" s="44"/>
      <c r="I835" s="218"/>
      <c r="J835" s="44"/>
      <c r="K835" s="44"/>
      <c r="L835" s="48"/>
      <c r="M835" s="219"/>
      <c r="N835" s="220"/>
      <c r="O835" s="88"/>
      <c r="P835" s="88"/>
      <c r="Q835" s="88"/>
      <c r="R835" s="88"/>
      <c r="S835" s="88"/>
      <c r="T835" s="89"/>
      <c r="U835" s="42"/>
      <c r="V835" s="42"/>
      <c r="W835" s="42"/>
      <c r="X835" s="42"/>
      <c r="Y835" s="42"/>
      <c r="Z835" s="42"/>
      <c r="AA835" s="42"/>
      <c r="AB835" s="42"/>
      <c r="AC835" s="42"/>
      <c r="AD835" s="42"/>
      <c r="AE835" s="42"/>
      <c r="AT835" s="20" t="s">
        <v>141</v>
      </c>
      <c r="AU835" s="20" t="s">
        <v>81</v>
      </c>
    </row>
    <row r="836" s="2" customFormat="1" ht="16.5" customHeight="1">
      <c r="A836" s="42"/>
      <c r="B836" s="43"/>
      <c r="C836" s="203" t="s">
        <v>1207</v>
      </c>
      <c r="D836" s="203" t="s">
        <v>134</v>
      </c>
      <c r="E836" s="204" t="s">
        <v>1208</v>
      </c>
      <c r="F836" s="205" t="s">
        <v>1209</v>
      </c>
      <c r="G836" s="206" t="s">
        <v>772</v>
      </c>
      <c r="H836" s="207">
        <v>1</v>
      </c>
      <c r="I836" s="208"/>
      <c r="J836" s="209">
        <f>ROUND(I836*H836,2)</f>
        <v>0</v>
      </c>
      <c r="K836" s="205" t="s">
        <v>21</v>
      </c>
      <c r="L836" s="48"/>
      <c r="M836" s="210" t="s">
        <v>21</v>
      </c>
      <c r="N836" s="211" t="s">
        <v>45</v>
      </c>
      <c r="O836" s="88"/>
      <c r="P836" s="212">
        <f>O836*H836</f>
        <v>0</v>
      </c>
      <c r="Q836" s="212">
        <v>0</v>
      </c>
      <c r="R836" s="212">
        <f>Q836*H836</f>
        <v>0</v>
      </c>
      <c r="S836" s="212">
        <v>0</v>
      </c>
      <c r="T836" s="213">
        <f>S836*H836</f>
        <v>0</v>
      </c>
      <c r="U836" s="42"/>
      <c r="V836" s="42"/>
      <c r="W836" s="42"/>
      <c r="X836" s="42"/>
      <c r="Y836" s="42"/>
      <c r="Z836" s="42"/>
      <c r="AA836" s="42"/>
      <c r="AB836" s="42"/>
      <c r="AC836" s="42"/>
      <c r="AD836" s="42"/>
      <c r="AE836" s="42"/>
      <c r="AR836" s="214" t="s">
        <v>273</v>
      </c>
      <c r="AT836" s="214" t="s">
        <v>134</v>
      </c>
      <c r="AU836" s="214" t="s">
        <v>81</v>
      </c>
      <c r="AY836" s="20" t="s">
        <v>131</v>
      </c>
      <c r="BE836" s="215">
        <f>IF(N836="základní",J836,0)</f>
        <v>0</v>
      </c>
      <c r="BF836" s="215">
        <f>IF(N836="snížená",J836,0)</f>
        <v>0</v>
      </c>
      <c r="BG836" s="215">
        <f>IF(N836="zákl. přenesená",J836,0)</f>
        <v>0</v>
      </c>
      <c r="BH836" s="215">
        <f>IF(N836="sníž. přenesená",J836,0)</f>
        <v>0</v>
      </c>
      <c r="BI836" s="215">
        <f>IF(N836="nulová",J836,0)</f>
        <v>0</v>
      </c>
      <c r="BJ836" s="20" t="s">
        <v>79</v>
      </c>
      <c r="BK836" s="215">
        <f>ROUND(I836*H836,2)</f>
        <v>0</v>
      </c>
      <c r="BL836" s="20" t="s">
        <v>273</v>
      </c>
      <c r="BM836" s="214" t="s">
        <v>1210</v>
      </c>
    </row>
    <row r="837" s="2" customFormat="1">
      <c r="A837" s="42"/>
      <c r="B837" s="43"/>
      <c r="C837" s="44"/>
      <c r="D837" s="216" t="s">
        <v>141</v>
      </c>
      <c r="E837" s="44"/>
      <c r="F837" s="217" t="s">
        <v>1211</v>
      </c>
      <c r="G837" s="44"/>
      <c r="H837" s="44"/>
      <c r="I837" s="218"/>
      <c r="J837" s="44"/>
      <c r="K837" s="44"/>
      <c r="L837" s="48"/>
      <c r="M837" s="219"/>
      <c r="N837" s="220"/>
      <c r="O837" s="88"/>
      <c r="P837" s="88"/>
      <c r="Q837" s="88"/>
      <c r="R837" s="88"/>
      <c r="S837" s="88"/>
      <c r="T837" s="89"/>
      <c r="U837" s="42"/>
      <c r="V837" s="42"/>
      <c r="W837" s="42"/>
      <c r="X837" s="42"/>
      <c r="Y837" s="42"/>
      <c r="Z837" s="42"/>
      <c r="AA837" s="42"/>
      <c r="AB837" s="42"/>
      <c r="AC837" s="42"/>
      <c r="AD837" s="42"/>
      <c r="AE837" s="42"/>
      <c r="AT837" s="20" t="s">
        <v>141</v>
      </c>
      <c r="AU837" s="20" t="s">
        <v>81</v>
      </c>
    </row>
    <row r="838" s="2" customFormat="1" ht="21.75" customHeight="1">
      <c r="A838" s="42"/>
      <c r="B838" s="43"/>
      <c r="C838" s="203" t="s">
        <v>1212</v>
      </c>
      <c r="D838" s="203" t="s">
        <v>134</v>
      </c>
      <c r="E838" s="204" t="s">
        <v>1213</v>
      </c>
      <c r="F838" s="205" t="s">
        <v>1214</v>
      </c>
      <c r="G838" s="206" t="s">
        <v>137</v>
      </c>
      <c r="H838" s="207">
        <v>10</v>
      </c>
      <c r="I838" s="208"/>
      <c r="J838" s="209">
        <f>ROUND(I838*H838,2)</f>
        <v>0</v>
      </c>
      <c r="K838" s="205" t="s">
        <v>21</v>
      </c>
      <c r="L838" s="48"/>
      <c r="M838" s="210" t="s">
        <v>21</v>
      </c>
      <c r="N838" s="211" t="s">
        <v>45</v>
      </c>
      <c r="O838" s="88"/>
      <c r="P838" s="212">
        <f>O838*H838</f>
        <v>0</v>
      </c>
      <c r="Q838" s="212">
        <v>0</v>
      </c>
      <c r="R838" s="212">
        <f>Q838*H838</f>
        <v>0</v>
      </c>
      <c r="S838" s="212">
        <v>0</v>
      </c>
      <c r="T838" s="213">
        <f>S838*H838</f>
        <v>0</v>
      </c>
      <c r="U838" s="42"/>
      <c r="V838" s="42"/>
      <c r="W838" s="42"/>
      <c r="X838" s="42"/>
      <c r="Y838" s="42"/>
      <c r="Z838" s="42"/>
      <c r="AA838" s="42"/>
      <c r="AB838" s="42"/>
      <c r="AC838" s="42"/>
      <c r="AD838" s="42"/>
      <c r="AE838" s="42"/>
      <c r="AR838" s="214" t="s">
        <v>273</v>
      </c>
      <c r="AT838" s="214" t="s">
        <v>134</v>
      </c>
      <c r="AU838" s="214" t="s">
        <v>81</v>
      </c>
      <c r="AY838" s="20" t="s">
        <v>131</v>
      </c>
      <c r="BE838" s="215">
        <f>IF(N838="základní",J838,0)</f>
        <v>0</v>
      </c>
      <c r="BF838" s="215">
        <f>IF(N838="snížená",J838,0)</f>
        <v>0</v>
      </c>
      <c r="BG838" s="215">
        <f>IF(N838="zákl. přenesená",J838,0)</f>
        <v>0</v>
      </c>
      <c r="BH838" s="215">
        <f>IF(N838="sníž. přenesená",J838,0)</f>
        <v>0</v>
      </c>
      <c r="BI838" s="215">
        <f>IF(N838="nulová",J838,0)</f>
        <v>0</v>
      </c>
      <c r="BJ838" s="20" t="s">
        <v>79</v>
      </c>
      <c r="BK838" s="215">
        <f>ROUND(I838*H838,2)</f>
        <v>0</v>
      </c>
      <c r="BL838" s="20" t="s">
        <v>273</v>
      </c>
      <c r="BM838" s="214" t="s">
        <v>1215</v>
      </c>
    </row>
    <row r="839" s="2" customFormat="1">
      <c r="A839" s="42"/>
      <c r="B839" s="43"/>
      <c r="C839" s="44"/>
      <c r="D839" s="216" t="s">
        <v>141</v>
      </c>
      <c r="E839" s="44"/>
      <c r="F839" s="217" t="s">
        <v>1216</v>
      </c>
      <c r="G839" s="44"/>
      <c r="H839" s="44"/>
      <c r="I839" s="218"/>
      <c r="J839" s="44"/>
      <c r="K839" s="44"/>
      <c r="L839" s="48"/>
      <c r="M839" s="219"/>
      <c r="N839" s="220"/>
      <c r="O839" s="88"/>
      <c r="P839" s="88"/>
      <c r="Q839" s="88"/>
      <c r="R839" s="88"/>
      <c r="S839" s="88"/>
      <c r="T839" s="89"/>
      <c r="U839" s="42"/>
      <c r="V839" s="42"/>
      <c r="W839" s="42"/>
      <c r="X839" s="42"/>
      <c r="Y839" s="42"/>
      <c r="Z839" s="42"/>
      <c r="AA839" s="42"/>
      <c r="AB839" s="42"/>
      <c r="AC839" s="42"/>
      <c r="AD839" s="42"/>
      <c r="AE839" s="42"/>
      <c r="AT839" s="20" t="s">
        <v>141</v>
      </c>
      <c r="AU839" s="20" t="s">
        <v>81</v>
      </c>
    </row>
    <row r="840" s="2" customFormat="1" ht="21.75" customHeight="1">
      <c r="A840" s="42"/>
      <c r="B840" s="43"/>
      <c r="C840" s="203" t="s">
        <v>1217</v>
      </c>
      <c r="D840" s="203" t="s">
        <v>134</v>
      </c>
      <c r="E840" s="204" t="s">
        <v>1218</v>
      </c>
      <c r="F840" s="205" t="s">
        <v>1219</v>
      </c>
      <c r="G840" s="206" t="s">
        <v>137</v>
      </c>
      <c r="H840" s="207">
        <v>14</v>
      </c>
      <c r="I840" s="208"/>
      <c r="J840" s="209">
        <f>ROUND(I840*H840,2)</f>
        <v>0</v>
      </c>
      <c r="K840" s="205" t="s">
        <v>138</v>
      </c>
      <c r="L840" s="48"/>
      <c r="M840" s="210" t="s">
        <v>21</v>
      </c>
      <c r="N840" s="211" t="s">
        <v>45</v>
      </c>
      <c r="O840" s="88"/>
      <c r="P840" s="212">
        <f>O840*H840</f>
        <v>0</v>
      </c>
      <c r="Q840" s="212">
        <v>0</v>
      </c>
      <c r="R840" s="212">
        <f>Q840*H840</f>
        <v>0</v>
      </c>
      <c r="S840" s="212">
        <v>0</v>
      </c>
      <c r="T840" s="213">
        <f>S840*H840</f>
        <v>0</v>
      </c>
      <c r="U840" s="42"/>
      <c r="V840" s="42"/>
      <c r="W840" s="42"/>
      <c r="X840" s="42"/>
      <c r="Y840" s="42"/>
      <c r="Z840" s="42"/>
      <c r="AA840" s="42"/>
      <c r="AB840" s="42"/>
      <c r="AC840" s="42"/>
      <c r="AD840" s="42"/>
      <c r="AE840" s="42"/>
      <c r="AR840" s="214" t="s">
        <v>273</v>
      </c>
      <c r="AT840" s="214" t="s">
        <v>134</v>
      </c>
      <c r="AU840" s="214" t="s">
        <v>81</v>
      </c>
      <c r="AY840" s="20" t="s">
        <v>131</v>
      </c>
      <c r="BE840" s="215">
        <f>IF(N840="základní",J840,0)</f>
        <v>0</v>
      </c>
      <c r="BF840" s="215">
        <f>IF(N840="snížená",J840,0)</f>
        <v>0</v>
      </c>
      <c r="BG840" s="215">
        <f>IF(N840="zákl. přenesená",J840,0)</f>
        <v>0</v>
      </c>
      <c r="BH840" s="215">
        <f>IF(N840="sníž. přenesená",J840,0)</f>
        <v>0</v>
      </c>
      <c r="BI840" s="215">
        <f>IF(N840="nulová",J840,0)</f>
        <v>0</v>
      </c>
      <c r="BJ840" s="20" t="s">
        <v>79</v>
      </c>
      <c r="BK840" s="215">
        <f>ROUND(I840*H840,2)</f>
        <v>0</v>
      </c>
      <c r="BL840" s="20" t="s">
        <v>273</v>
      </c>
      <c r="BM840" s="214" t="s">
        <v>1220</v>
      </c>
    </row>
    <row r="841" s="2" customFormat="1">
      <c r="A841" s="42"/>
      <c r="B841" s="43"/>
      <c r="C841" s="44"/>
      <c r="D841" s="216" t="s">
        <v>141</v>
      </c>
      <c r="E841" s="44"/>
      <c r="F841" s="217" t="s">
        <v>1221</v>
      </c>
      <c r="G841" s="44"/>
      <c r="H841" s="44"/>
      <c r="I841" s="218"/>
      <c r="J841" s="44"/>
      <c r="K841" s="44"/>
      <c r="L841" s="48"/>
      <c r="M841" s="219"/>
      <c r="N841" s="220"/>
      <c r="O841" s="88"/>
      <c r="P841" s="88"/>
      <c r="Q841" s="88"/>
      <c r="R841" s="88"/>
      <c r="S841" s="88"/>
      <c r="T841" s="89"/>
      <c r="U841" s="42"/>
      <c r="V841" s="42"/>
      <c r="W841" s="42"/>
      <c r="X841" s="42"/>
      <c r="Y841" s="42"/>
      <c r="Z841" s="42"/>
      <c r="AA841" s="42"/>
      <c r="AB841" s="42"/>
      <c r="AC841" s="42"/>
      <c r="AD841" s="42"/>
      <c r="AE841" s="42"/>
      <c r="AT841" s="20" t="s">
        <v>141</v>
      </c>
      <c r="AU841" s="20" t="s">
        <v>81</v>
      </c>
    </row>
    <row r="842" s="2" customFormat="1">
      <c r="A842" s="42"/>
      <c r="B842" s="43"/>
      <c r="C842" s="44"/>
      <c r="D842" s="221" t="s">
        <v>143</v>
      </c>
      <c r="E842" s="44"/>
      <c r="F842" s="222" t="s">
        <v>1222</v>
      </c>
      <c r="G842" s="44"/>
      <c r="H842" s="44"/>
      <c r="I842" s="218"/>
      <c r="J842" s="44"/>
      <c r="K842" s="44"/>
      <c r="L842" s="48"/>
      <c r="M842" s="219"/>
      <c r="N842" s="220"/>
      <c r="O842" s="88"/>
      <c r="P842" s="88"/>
      <c r="Q842" s="88"/>
      <c r="R842" s="88"/>
      <c r="S842" s="88"/>
      <c r="T842" s="89"/>
      <c r="U842" s="42"/>
      <c r="V842" s="42"/>
      <c r="W842" s="42"/>
      <c r="X842" s="42"/>
      <c r="Y842" s="42"/>
      <c r="Z842" s="42"/>
      <c r="AA842" s="42"/>
      <c r="AB842" s="42"/>
      <c r="AC842" s="42"/>
      <c r="AD842" s="42"/>
      <c r="AE842" s="42"/>
      <c r="AT842" s="20" t="s">
        <v>143</v>
      </c>
      <c r="AU842" s="20" t="s">
        <v>81</v>
      </c>
    </row>
    <row r="843" s="2" customFormat="1" ht="21.75" customHeight="1">
      <c r="A843" s="42"/>
      <c r="B843" s="43"/>
      <c r="C843" s="203" t="s">
        <v>1223</v>
      </c>
      <c r="D843" s="203" t="s">
        <v>134</v>
      </c>
      <c r="E843" s="204" t="s">
        <v>1224</v>
      </c>
      <c r="F843" s="205" t="s">
        <v>1225</v>
      </c>
      <c r="G843" s="206" t="s">
        <v>772</v>
      </c>
      <c r="H843" s="207">
        <v>1</v>
      </c>
      <c r="I843" s="208"/>
      <c r="J843" s="209">
        <f>ROUND(I843*H843,2)</f>
        <v>0</v>
      </c>
      <c r="K843" s="205" t="s">
        <v>21</v>
      </c>
      <c r="L843" s="48"/>
      <c r="M843" s="210" t="s">
        <v>21</v>
      </c>
      <c r="N843" s="211" t="s">
        <v>45</v>
      </c>
      <c r="O843" s="88"/>
      <c r="P843" s="212">
        <f>O843*H843</f>
        <v>0</v>
      </c>
      <c r="Q843" s="212">
        <v>0</v>
      </c>
      <c r="R843" s="212">
        <f>Q843*H843</f>
        <v>0</v>
      </c>
      <c r="S843" s="212">
        <v>0</v>
      </c>
      <c r="T843" s="213">
        <f>S843*H843</f>
        <v>0</v>
      </c>
      <c r="U843" s="42"/>
      <c r="V843" s="42"/>
      <c r="W843" s="42"/>
      <c r="X843" s="42"/>
      <c r="Y843" s="42"/>
      <c r="Z843" s="42"/>
      <c r="AA843" s="42"/>
      <c r="AB843" s="42"/>
      <c r="AC843" s="42"/>
      <c r="AD843" s="42"/>
      <c r="AE843" s="42"/>
      <c r="AR843" s="214" t="s">
        <v>273</v>
      </c>
      <c r="AT843" s="214" t="s">
        <v>134</v>
      </c>
      <c r="AU843" s="214" t="s">
        <v>81</v>
      </c>
      <c r="AY843" s="20" t="s">
        <v>131</v>
      </c>
      <c r="BE843" s="215">
        <f>IF(N843="základní",J843,0)</f>
        <v>0</v>
      </c>
      <c r="BF843" s="215">
        <f>IF(N843="snížená",J843,0)</f>
        <v>0</v>
      </c>
      <c r="BG843" s="215">
        <f>IF(N843="zákl. přenesená",J843,0)</f>
        <v>0</v>
      </c>
      <c r="BH843" s="215">
        <f>IF(N843="sníž. přenesená",J843,0)</f>
        <v>0</v>
      </c>
      <c r="BI843" s="215">
        <f>IF(N843="nulová",J843,0)</f>
        <v>0</v>
      </c>
      <c r="BJ843" s="20" t="s">
        <v>79</v>
      </c>
      <c r="BK843" s="215">
        <f>ROUND(I843*H843,2)</f>
        <v>0</v>
      </c>
      <c r="BL843" s="20" t="s">
        <v>273</v>
      </c>
      <c r="BM843" s="214" t="s">
        <v>1226</v>
      </c>
    </row>
    <row r="844" s="2" customFormat="1">
      <c r="A844" s="42"/>
      <c r="B844" s="43"/>
      <c r="C844" s="44"/>
      <c r="D844" s="216" t="s">
        <v>141</v>
      </c>
      <c r="E844" s="44"/>
      <c r="F844" s="217" t="s">
        <v>1225</v>
      </c>
      <c r="G844" s="44"/>
      <c r="H844" s="44"/>
      <c r="I844" s="218"/>
      <c r="J844" s="44"/>
      <c r="K844" s="44"/>
      <c r="L844" s="48"/>
      <c r="M844" s="219"/>
      <c r="N844" s="220"/>
      <c r="O844" s="88"/>
      <c r="P844" s="88"/>
      <c r="Q844" s="88"/>
      <c r="R844" s="88"/>
      <c r="S844" s="88"/>
      <c r="T844" s="89"/>
      <c r="U844" s="42"/>
      <c r="V844" s="42"/>
      <c r="W844" s="42"/>
      <c r="X844" s="42"/>
      <c r="Y844" s="42"/>
      <c r="Z844" s="42"/>
      <c r="AA844" s="42"/>
      <c r="AB844" s="42"/>
      <c r="AC844" s="42"/>
      <c r="AD844" s="42"/>
      <c r="AE844" s="42"/>
      <c r="AT844" s="20" t="s">
        <v>141</v>
      </c>
      <c r="AU844" s="20" t="s">
        <v>81</v>
      </c>
    </row>
    <row r="845" s="2" customFormat="1" ht="24.15" customHeight="1">
      <c r="A845" s="42"/>
      <c r="B845" s="43"/>
      <c r="C845" s="203" t="s">
        <v>1227</v>
      </c>
      <c r="D845" s="203" t="s">
        <v>134</v>
      </c>
      <c r="E845" s="204" t="s">
        <v>1228</v>
      </c>
      <c r="F845" s="205" t="s">
        <v>1229</v>
      </c>
      <c r="G845" s="206" t="s">
        <v>772</v>
      </c>
      <c r="H845" s="207">
        <v>1</v>
      </c>
      <c r="I845" s="208"/>
      <c r="J845" s="209">
        <f>ROUND(I845*H845,2)</f>
        <v>0</v>
      </c>
      <c r="K845" s="205" t="s">
        <v>21</v>
      </c>
      <c r="L845" s="48"/>
      <c r="M845" s="210" t="s">
        <v>21</v>
      </c>
      <c r="N845" s="211" t="s">
        <v>45</v>
      </c>
      <c r="O845" s="88"/>
      <c r="P845" s="212">
        <f>O845*H845</f>
        <v>0</v>
      </c>
      <c r="Q845" s="212">
        <v>0</v>
      </c>
      <c r="R845" s="212">
        <f>Q845*H845</f>
        <v>0</v>
      </c>
      <c r="S845" s="212">
        <v>0</v>
      </c>
      <c r="T845" s="213">
        <f>S845*H845</f>
        <v>0</v>
      </c>
      <c r="U845" s="42"/>
      <c r="V845" s="42"/>
      <c r="W845" s="42"/>
      <c r="X845" s="42"/>
      <c r="Y845" s="42"/>
      <c r="Z845" s="42"/>
      <c r="AA845" s="42"/>
      <c r="AB845" s="42"/>
      <c r="AC845" s="42"/>
      <c r="AD845" s="42"/>
      <c r="AE845" s="42"/>
      <c r="AR845" s="214" t="s">
        <v>273</v>
      </c>
      <c r="AT845" s="214" t="s">
        <v>134</v>
      </c>
      <c r="AU845" s="214" t="s">
        <v>81</v>
      </c>
      <c r="AY845" s="20" t="s">
        <v>131</v>
      </c>
      <c r="BE845" s="215">
        <f>IF(N845="základní",J845,0)</f>
        <v>0</v>
      </c>
      <c r="BF845" s="215">
        <f>IF(N845="snížená",J845,0)</f>
        <v>0</v>
      </c>
      <c r="BG845" s="215">
        <f>IF(N845="zákl. přenesená",J845,0)</f>
        <v>0</v>
      </c>
      <c r="BH845" s="215">
        <f>IF(N845="sníž. přenesená",J845,0)</f>
        <v>0</v>
      </c>
      <c r="BI845" s="215">
        <f>IF(N845="nulová",J845,0)</f>
        <v>0</v>
      </c>
      <c r="BJ845" s="20" t="s">
        <v>79</v>
      </c>
      <c r="BK845" s="215">
        <f>ROUND(I845*H845,2)</f>
        <v>0</v>
      </c>
      <c r="BL845" s="20" t="s">
        <v>273</v>
      </c>
      <c r="BM845" s="214" t="s">
        <v>1230</v>
      </c>
    </row>
    <row r="846" s="2" customFormat="1">
      <c r="A846" s="42"/>
      <c r="B846" s="43"/>
      <c r="C846" s="44"/>
      <c r="D846" s="216" t="s">
        <v>141</v>
      </c>
      <c r="E846" s="44"/>
      <c r="F846" s="217" t="s">
        <v>1231</v>
      </c>
      <c r="G846" s="44"/>
      <c r="H846" s="44"/>
      <c r="I846" s="218"/>
      <c r="J846" s="44"/>
      <c r="K846" s="44"/>
      <c r="L846" s="48"/>
      <c r="M846" s="219"/>
      <c r="N846" s="220"/>
      <c r="O846" s="88"/>
      <c r="P846" s="88"/>
      <c r="Q846" s="88"/>
      <c r="R846" s="88"/>
      <c r="S846" s="88"/>
      <c r="T846" s="89"/>
      <c r="U846" s="42"/>
      <c r="V846" s="42"/>
      <c r="W846" s="42"/>
      <c r="X846" s="42"/>
      <c r="Y846" s="42"/>
      <c r="Z846" s="42"/>
      <c r="AA846" s="42"/>
      <c r="AB846" s="42"/>
      <c r="AC846" s="42"/>
      <c r="AD846" s="42"/>
      <c r="AE846" s="42"/>
      <c r="AT846" s="20" t="s">
        <v>141</v>
      </c>
      <c r="AU846" s="20" t="s">
        <v>81</v>
      </c>
    </row>
    <row r="847" s="12" customFormat="1" ht="22.8" customHeight="1">
      <c r="A847" s="12"/>
      <c r="B847" s="187"/>
      <c r="C847" s="188"/>
      <c r="D847" s="189" t="s">
        <v>73</v>
      </c>
      <c r="E847" s="201" t="s">
        <v>1232</v>
      </c>
      <c r="F847" s="201" t="s">
        <v>1233</v>
      </c>
      <c r="G847" s="188"/>
      <c r="H847" s="188"/>
      <c r="I847" s="191"/>
      <c r="J847" s="202">
        <f>BK847</f>
        <v>0</v>
      </c>
      <c r="K847" s="188"/>
      <c r="L847" s="193"/>
      <c r="M847" s="194"/>
      <c r="N847" s="195"/>
      <c r="O847" s="195"/>
      <c r="P847" s="196">
        <f>SUM(P848:P880)</f>
        <v>0</v>
      </c>
      <c r="Q847" s="195"/>
      <c r="R847" s="196">
        <f>SUM(R848:R880)</f>
        <v>2.2895713799999995</v>
      </c>
      <c r="S847" s="195"/>
      <c r="T847" s="197">
        <f>SUM(T848:T880)</f>
        <v>0.07039999999999999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198" t="s">
        <v>81</v>
      </c>
      <c r="AT847" s="199" t="s">
        <v>73</v>
      </c>
      <c r="AU847" s="199" t="s">
        <v>79</v>
      </c>
      <c r="AY847" s="198" t="s">
        <v>131</v>
      </c>
      <c r="BK847" s="200">
        <f>SUM(BK848:BK880)</f>
        <v>0</v>
      </c>
    </row>
    <row r="848" s="2" customFormat="1" ht="33" customHeight="1">
      <c r="A848" s="42"/>
      <c r="B848" s="43"/>
      <c r="C848" s="203" t="s">
        <v>1234</v>
      </c>
      <c r="D848" s="203" t="s">
        <v>134</v>
      </c>
      <c r="E848" s="204" t="s">
        <v>1235</v>
      </c>
      <c r="F848" s="205" t="s">
        <v>1236</v>
      </c>
      <c r="G848" s="206" t="s">
        <v>137</v>
      </c>
      <c r="H848" s="207">
        <v>40</v>
      </c>
      <c r="I848" s="208"/>
      <c r="J848" s="209">
        <f>ROUND(I848*H848,2)</f>
        <v>0</v>
      </c>
      <c r="K848" s="205" t="s">
        <v>138</v>
      </c>
      <c r="L848" s="48"/>
      <c r="M848" s="210" t="s">
        <v>21</v>
      </c>
      <c r="N848" s="211" t="s">
        <v>45</v>
      </c>
      <c r="O848" s="88"/>
      <c r="P848" s="212">
        <f>O848*H848</f>
        <v>0</v>
      </c>
      <c r="Q848" s="212">
        <v>0</v>
      </c>
      <c r="R848" s="212">
        <f>Q848*H848</f>
        <v>0</v>
      </c>
      <c r="S848" s="212">
        <v>0.00059999999999999995</v>
      </c>
      <c r="T848" s="213">
        <f>S848*H848</f>
        <v>0.023999999999999997</v>
      </c>
      <c r="U848" s="42"/>
      <c r="V848" s="42"/>
      <c r="W848" s="42"/>
      <c r="X848" s="42"/>
      <c r="Y848" s="42"/>
      <c r="Z848" s="42"/>
      <c r="AA848" s="42"/>
      <c r="AB848" s="42"/>
      <c r="AC848" s="42"/>
      <c r="AD848" s="42"/>
      <c r="AE848" s="42"/>
      <c r="AR848" s="214" t="s">
        <v>273</v>
      </c>
      <c r="AT848" s="214" t="s">
        <v>134</v>
      </c>
      <c r="AU848" s="214" t="s">
        <v>81</v>
      </c>
      <c r="AY848" s="20" t="s">
        <v>131</v>
      </c>
      <c r="BE848" s="215">
        <f>IF(N848="základní",J848,0)</f>
        <v>0</v>
      </c>
      <c r="BF848" s="215">
        <f>IF(N848="snížená",J848,0)</f>
        <v>0</v>
      </c>
      <c r="BG848" s="215">
        <f>IF(N848="zákl. přenesená",J848,0)</f>
        <v>0</v>
      </c>
      <c r="BH848" s="215">
        <f>IF(N848="sníž. přenesená",J848,0)</f>
        <v>0</v>
      </c>
      <c r="BI848" s="215">
        <f>IF(N848="nulová",J848,0)</f>
        <v>0</v>
      </c>
      <c r="BJ848" s="20" t="s">
        <v>79</v>
      </c>
      <c r="BK848" s="215">
        <f>ROUND(I848*H848,2)</f>
        <v>0</v>
      </c>
      <c r="BL848" s="20" t="s">
        <v>273</v>
      </c>
      <c r="BM848" s="214" t="s">
        <v>1237</v>
      </c>
    </row>
    <row r="849" s="2" customFormat="1">
      <c r="A849" s="42"/>
      <c r="B849" s="43"/>
      <c r="C849" s="44"/>
      <c r="D849" s="216" t="s">
        <v>141</v>
      </c>
      <c r="E849" s="44"/>
      <c r="F849" s="217" t="s">
        <v>1238</v>
      </c>
      <c r="G849" s="44"/>
      <c r="H849" s="44"/>
      <c r="I849" s="218"/>
      <c r="J849" s="44"/>
      <c r="K849" s="44"/>
      <c r="L849" s="48"/>
      <c r="M849" s="219"/>
      <c r="N849" s="220"/>
      <c r="O849" s="88"/>
      <c r="P849" s="88"/>
      <c r="Q849" s="88"/>
      <c r="R849" s="88"/>
      <c r="S849" s="88"/>
      <c r="T849" s="89"/>
      <c r="U849" s="42"/>
      <c r="V849" s="42"/>
      <c r="W849" s="42"/>
      <c r="X849" s="42"/>
      <c r="Y849" s="42"/>
      <c r="Z849" s="42"/>
      <c r="AA849" s="42"/>
      <c r="AB849" s="42"/>
      <c r="AC849" s="42"/>
      <c r="AD849" s="42"/>
      <c r="AE849" s="42"/>
      <c r="AT849" s="20" t="s">
        <v>141</v>
      </c>
      <c r="AU849" s="20" t="s">
        <v>81</v>
      </c>
    </row>
    <row r="850" s="2" customFormat="1">
      <c r="A850" s="42"/>
      <c r="B850" s="43"/>
      <c r="C850" s="44"/>
      <c r="D850" s="221" t="s">
        <v>143</v>
      </c>
      <c r="E850" s="44"/>
      <c r="F850" s="222" t="s">
        <v>1239</v>
      </c>
      <c r="G850" s="44"/>
      <c r="H850" s="44"/>
      <c r="I850" s="218"/>
      <c r="J850" s="44"/>
      <c r="K850" s="44"/>
      <c r="L850" s="48"/>
      <c r="M850" s="219"/>
      <c r="N850" s="220"/>
      <c r="O850" s="88"/>
      <c r="P850" s="88"/>
      <c r="Q850" s="88"/>
      <c r="R850" s="88"/>
      <c r="S850" s="88"/>
      <c r="T850" s="89"/>
      <c r="U850" s="42"/>
      <c r="V850" s="42"/>
      <c r="W850" s="42"/>
      <c r="X850" s="42"/>
      <c r="Y850" s="42"/>
      <c r="Z850" s="42"/>
      <c r="AA850" s="42"/>
      <c r="AB850" s="42"/>
      <c r="AC850" s="42"/>
      <c r="AD850" s="42"/>
      <c r="AE850" s="42"/>
      <c r="AT850" s="20" t="s">
        <v>143</v>
      </c>
      <c r="AU850" s="20" t="s">
        <v>81</v>
      </c>
    </row>
    <row r="851" s="13" customFormat="1">
      <c r="A851" s="13"/>
      <c r="B851" s="223"/>
      <c r="C851" s="224"/>
      <c r="D851" s="216" t="s">
        <v>145</v>
      </c>
      <c r="E851" s="225" t="s">
        <v>21</v>
      </c>
      <c r="F851" s="226" t="s">
        <v>1240</v>
      </c>
      <c r="G851" s="224"/>
      <c r="H851" s="227">
        <v>40</v>
      </c>
      <c r="I851" s="228"/>
      <c r="J851" s="224"/>
      <c r="K851" s="224"/>
      <c r="L851" s="229"/>
      <c r="M851" s="230"/>
      <c r="N851" s="231"/>
      <c r="O851" s="231"/>
      <c r="P851" s="231"/>
      <c r="Q851" s="231"/>
      <c r="R851" s="231"/>
      <c r="S851" s="231"/>
      <c r="T851" s="23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3" t="s">
        <v>145</v>
      </c>
      <c r="AU851" s="233" t="s">
        <v>81</v>
      </c>
      <c r="AV851" s="13" t="s">
        <v>81</v>
      </c>
      <c r="AW851" s="13" t="s">
        <v>36</v>
      </c>
      <c r="AX851" s="13" t="s">
        <v>79</v>
      </c>
      <c r="AY851" s="233" t="s">
        <v>131</v>
      </c>
    </row>
    <row r="852" s="2" customFormat="1" ht="37.8" customHeight="1">
      <c r="A852" s="42"/>
      <c r="B852" s="43"/>
      <c r="C852" s="203" t="s">
        <v>1241</v>
      </c>
      <c r="D852" s="203" t="s">
        <v>134</v>
      </c>
      <c r="E852" s="204" t="s">
        <v>1242</v>
      </c>
      <c r="F852" s="205" t="s">
        <v>1243</v>
      </c>
      <c r="G852" s="206" t="s">
        <v>179</v>
      </c>
      <c r="H852" s="207">
        <v>17.34</v>
      </c>
      <c r="I852" s="208"/>
      <c r="J852" s="209">
        <f>ROUND(I852*H852,2)</f>
        <v>0</v>
      </c>
      <c r="K852" s="205" t="s">
        <v>138</v>
      </c>
      <c r="L852" s="48"/>
      <c r="M852" s="210" t="s">
        <v>21</v>
      </c>
      <c r="N852" s="211" t="s">
        <v>45</v>
      </c>
      <c r="O852" s="88"/>
      <c r="P852" s="212">
        <f>O852*H852</f>
        <v>0</v>
      </c>
      <c r="Q852" s="212">
        <v>0.048259999999999997</v>
      </c>
      <c r="R852" s="212">
        <f>Q852*H852</f>
        <v>0.83682839999999992</v>
      </c>
      <c r="S852" s="212">
        <v>0</v>
      </c>
      <c r="T852" s="213">
        <f>S852*H852</f>
        <v>0</v>
      </c>
      <c r="U852" s="42"/>
      <c r="V852" s="42"/>
      <c r="W852" s="42"/>
      <c r="X852" s="42"/>
      <c r="Y852" s="42"/>
      <c r="Z852" s="42"/>
      <c r="AA852" s="42"/>
      <c r="AB852" s="42"/>
      <c r="AC852" s="42"/>
      <c r="AD852" s="42"/>
      <c r="AE852" s="42"/>
      <c r="AR852" s="214" t="s">
        <v>273</v>
      </c>
      <c r="AT852" s="214" t="s">
        <v>134</v>
      </c>
      <c r="AU852" s="214" t="s">
        <v>81</v>
      </c>
      <c r="AY852" s="20" t="s">
        <v>131</v>
      </c>
      <c r="BE852" s="215">
        <f>IF(N852="základní",J852,0)</f>
        <v>0</v>
      </c>
      <c r="BF852" s="215">
        <f>IF(N852="snížená",J852,0)</f>
        <v>0</v>
      </c>
      <c r="BG852" s="215">
        <f>IF(N852="zákl. přenesená",J852,0)</f>
        <v>0</v>
      </c>
      <c r="BH852" s="215">
        <f>IF(N852="sníž. přenesená",J852,0)</f>
        <v>0</v>
      </c>
      <c r="BI852" s="215">
        <f>IF(N852="nulová",J852,0)</f>
        <v>0</v>
      </c>
      <c r="BJ852" s="20" t="s">
        <v>79</v>
      </c>
      <c r="BK852" s="215">
        <f>ROUND(I852*H852,2)</f>
        <v>0</v>
      </c>
      <c r="BL852" s="20" t="s">
        <v>273</v>
      </c>
      <c r="BM852" s="214" t="s">
        <v>1244</v>
      </c>
    </row>
    <row r="853" s="2" customFormat="1">
      <c r="A853" s="42"/>
      <c r="B853" s="43"/>
      <c r="C853" s="44"/>
      <c r="D853" s="216" t="s">
        <v>141</v>
      </c>
      <c r="E853" s="44"/>
      <c r="F853" s="217" t="s">
        <v>1245</v>
      </c>
      <c r="G853" s="44"/>
      <c r="H853" s="44"/>
      <c r="I853" s="218"/>
      <c r="J853" s="44"/>
      <c r="K853" s="44"/>
      <c r="L853" s="48"/>
      <c r="M853" s="219"/>
      <c r="N853" s="220"/>
      <c r="O853" s="88"/>
      <c r="P853" s="88"/>
      <c r="Q853" s="88"/>
      <c r="R853" s="88"/>
      <c r="S853" s="88"/>
      <c r="T853" s="89"/>
      <c r="U853" s="42"/>
      <c r="V853" s="42"/>
      <c r="W853" s="42"/>
      <c r="X853" s="42"/>
      <c r="Y853" s="42"/>
      <c r="Z853" s="42"/>
      <c r="AA853" s="42"/>
      <c r="AB853" s="42"/>
      <c r="AC853" s="42"/>
      <c r="AD853" s="42"/>
      <c r="AE853" s="42"/>
      <c r="AT853" s="20" t="s">
        <v>141</v>
      </c>
      <c r="AU853" s="20" t="s">
        <v>81</v>
      </c>
    </row>
    <row r="854" s="2" customFormat="1">
      <c r="A854" s="42"/>
      <c r="B854" s="43"/>
      <c r="C854" s="44"/>
      <c r="D854" s="221" t="s">
        <v>143</v>
      </c>
      <c r="E854" s="44"/>
      <c r="F854" s="222" t="s">
        <v>1246</v>
      </c>
      <c r="G854" s="44"/>
      <c r="H854" s="44"/>
      <c r="I854" s="218"/>
      <c r="J854" s="44"/>
      <c r="K854" s="44"/>
      <c r="L854" s="48"/>
      <c r="M854" s="219"/>
      <c r="N854" s="220"/>
      <c r="O854" s="88"/>
      <c r="P854" s="88"/>
      <c r="Q854" s="88"/>
      <c r="R854" s="88"/>
      <c r="S854" s="88"/>
      <c r="T854" s="89"/>
      <c r="U854" s="42"/>
      <c r="V854" s="42"/>
      <c r="W854" s="42"/>
      <c r="X854" s="42"/>
      <c r="Y854" s="42"/>
      <c r="Z854" s="42"/>
      <c r="AA854" s="42"/>
      <c r="AB854" s="42"/>
      <c r="AC854" s="42"/>
      <c r="AD854" s="42"/>
      <c r="AE854" s="42"/>
      <c r="AT854" s="20" t="s">
        <v>143</v>
      </c>
      <c r="AU854" s="20" t="s">
        <v>81</v>
      </c>
    </row>
    <row r="855" s="13" customFormat="1">
      <c r="A855" s="13"/>
      <c r="B855" s="223"/>
      <c r="C855" s="224"/>
      <c r="D855" s="216" t="s">
        <v>145</v>
      </c>
      <c r="E855" s="225" t="s">
        <v>21</v>
      </c>
      <c r="F855" s="226" t="s">
        <v>1247</v>
      </c>
      <c r="G855" s="224"/>
      <c r="H855" s="227">
        <v>17.34</v>
      </c>
      <c r="I855" s="228"/>
      <c r="J855" s="224"/>
      <c r="K855" s="224"/>
      <c r="L855" s="229"/>
      <c r="M855" s="230"/>
      <c r="N855" s="231"/>
      <c r="O855" s="231"/>
      <c r="P855" s="231"/>
      <c r="Q855" s="231"/>
      <c r="R855" s="231"/>
      <c r="S855" s="231"/>
      <c r="T855" s="23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3" t="s">
        <v>145</v>
      </c>
      <c r="AU855" s="233" t="s">
        <v>81</v>
      </c>
      <c r="AV855" s="13" t="s">
        <v>81</v>
      </c>
      <c r="AW855" s="13" t="s">
        <v>36</v>
      </c>
      <c r="AX855" s="13" t="s">
        <v>79</v>
      </c>
      <c r="AY855" s="233" t="s">
        <v>131</v>
      </c>
    </row>
    <row r="856" s="2" customFormat="1" ht="24.15" customHeight="1">
      <c r="A856" s="42"/>
      <c r="B856" s="43"/>
      <c r="C856" s="203" t="s">
        <v>1248</v>
      </c>
      <c r="D856" s="203" t="s">
        <v>134</v>
      </c>
      <c r="E856" s="204" t="s">
        <v>1249</v>
      </c>
      <c r="F856" s="205" t="s">
        <v>1250</v>
      </c>
      <c r="G856" s="206" t="s">
        <v>137</v>
      </c>
      <c r="H856" s="207">
        <v>40</v>
      </c>
      <c r="I856" s="208"/>
      <c r="J856" s="209">
        <f>ROUND(I856*H856,2)</f>
        <v>0</v>
      </c>
      <c r="K856" s="205" t="s">
        <v>138</v>
      </c>
      <c r="L856" s="48"/>
      <c r="M856" s="210" t="s">
        <v>21</v>
      </c>
      <c r="N856" s="211" t="s">
        <v>45</v>
      </c>
      <c r="O856" s="88"/>
      <c r="P856" s="212">
        <f>O856*H856</f>
        <v>0</v>
      </c>
      <c r="Q856" s="212">
        <v>0.00155</v>
      </c>
      <c r="R856" s="212">
        <f>Q856*H856</f>
        <v>0.062</v>
      </c>
      <c r="S856" s="212">
        <v>0.00116</v>
      </c>
      <c r="T856" s="213">
        <f>S856*H856</f>
        <v>0.046399999999999997</v>
      </c>
      <c r="U856" s="42"/>
      <c r="V856" s="42"/>
      <c r="W856" s="42"/>
      <c r="X856" s="42"/>
      <c r="Y856" s="42"/>
      <c r="Z856" s="42"/>
      <c r="AA856" s="42"/>
      <c r="AB856" s="42"/>
      <c r="AC856" s="42"/>
      <c r="AD856" s="42"/>
      <c r="AE856" s="42"/>
      <c r="AR856" s="214" t="s">
        <v>273</v>
      </c>
      <c r="AT856" s="214" t="s">
        <v>134</v>
      </c>
      <c r="AU856" s="214" t="s">
        <v>81</v>
      </c>
      <c r="AY856" s="20" t="s">
        <v>131</v>
      </c>
      <c r="BE856" s="215">
        <f>IF(N856="základní",J856,0)</f>
        <v>0</v>
      </c>
      <c r="BF856" s="215">
        <f>IF(N856="snížená",J856,0)</f>
        <v>0</v>
      </c>
      <c r="BG856" s="215">
        <f>IF(N856="zákl. přenesená",J856,0)</f>
        <v>0</v>
      </c>
      <c r="BH856" s="215">
        <f>IF(N856="sníž. přenesená",J856,0)</f>
        <v>0</v>
      </c>
      <c r="BI856" s="215">
        <f>IF(N856="nulová",J856,0)</f>
        <v>0</v>
      </c>
      <c r="BJ856" s="20" t="s">
        <v>79</v>
      </c>
      <c r="BK856" s="215">
        <f>ROUND(I856*H856,2)</f>
        <v>0</v>
      </c>
      <c r="BL856" s="20" t="s">
        <v>273</v>
      </c>
      <c r="BM856" s="214" t="s">
        <v>1251</v>
      </c>
    </row>
    <row r="857" s="2" customFormat="1">
      <c r="A857" s="42"/>
      <c r="B857" s="43"/>
      <c r="C857" s="44"/>
      <c r="D857" s="216" t="s">
        <v>141</v>
      </c>
      <c r="E857" s="44"/>
      <c r="F857" s="217" t="s">
        <v>1252</v>
      </c>
      <c r="G857" s="44"/>
      <c r="H857" s="44"/>
      <c r="I857" s="218"/>
      <c r="J857" s="44"/>
      <c r="K857" s="44"/>
      <c r="L857" s="48"/>
      <c r="M857" s="219"/>
      <c r="N857" s="220"/>
      <c r="O857" s="88"/>
      <c r="P857" s="88"/>
      <c r="Q857" s="88"/>
      <c r="R857" s="88"/>
      <c r="S857" s="88"/>
      <c r="T857" s="89"/>
      <c r="U857" s="42"/>
      <c r="V857" s="42"/>
      <c r="W857" s="42"/>
      <c r="X857" s="42"/>
      <c r="Y857" s="42"/>
      <c r="Z857" s="42"/>
      <c r="AA857" s="42"/>
      <c r="AB857" s="42"/>
      <c r="AC857" s="42"/>
      <c r="AD857" s="42"/>
      <c r="AE857" s="42"/>
      <c r="AT857" s="20" t="s">
        <v>141</v>
      </c>
      <c r="AU857" s="20" t="s">
        <v>81</v>
      </c>
    </row>
    <row r="858" s="2" customFormat="1">
      <c r="A858" s="42"/>
      <c r="B858" s="43"/>
      <c r="C858" s="44"/>
      <c r="D858" s="221" t="s">
        <v>143</v>
      </c>
      <c r="E858" s="44"/>
      <c r="F858" s="222" t="s">
        <v>1253</v>
      </c>
      <c r="G858" s="44"/>
      <c r="H858" s="44"/>
      <c r="I858" s="218"/>
      <c r="J858" s="44"/>
      <c r="K858" s="44"/>
      <c r="L858" s="48"/>
      <c r="M858" s="219"/>
      <c r="N858" s="220"/>
      <c r="O858" s="88"/>
      <c r="P858" s="88"/>
      <c r="Q858" s="88"/>
      <c r="R858" s="88"/>
      <c r="S858" s="88"/>
      <c r="T858" s="89"/>
      <c r="U858" s="42"/>
      <c r="V858" s="42"/>
      <c r="W858" s="42"/>
      <c r="X858" s="42"/>
      <c r="Y858" s="42"/>
      <c r="Z858" s="42"/>
      <c r="AA858" s="42"/>
      <c r="AB858" s="42"/>
      <c r="AC858" s="42"/>
      <c r="AD858" s="42"/>
      <c r="AE858" s="42"/>
      <c r="AT858" s="20" t="s">
        <v>143</v>
      </c>
      <c r="AU858" s="20" t="s">
        <v>81</v>
      </c>
    </row>
    <row r="859" s="13" customFormat="1">
      <c r="A859" s="13"/>
      <c r="B859" s="223"/>
      <c r="C859" s="224"/>
      <c r="D859" s="216" t="s">
        <v>145</v>
      </c>
      <c r="E859" s="225" t="s">
        <v>21</v>
      </c>
      <c r="F859" s="226" t="s">
        <v>1254</v>
      </c>
      <c r="G859" s="224"/>
      <c r="H859" s="227">
        <v>40</v>
      </c>
      <c r="I859" s="228"/>
      <c r="J859" s="224"/>
      <c r="K859" s="224"/>
      <c r="L859" s="229"/>
      <c r="M859" s="230"/>
      <c r="N859" s="231"/>
      <c r="O859" s="231"/>
      <c r="P859" s="231"/>
      <c r="Q859" s="231"/>
      <c r="R859" s="231"/>
      <c r="S859" s="231"/>
      <c r="T859" s="23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3" t="s">
        <v>145</v>
      </c>
      <c r="AU859" s="233" t="s">
        <v>81</v>
      </c>
      <c r="AV859" s="13" t="s">
        <v>81</v>
      </c>
      <c r="AW859" s="13" t="s">
        <v>36</v>
      </c>
      <c r="AX859" s="13" t="s">
        <v>79</v>
      </c>
      <c r="AY859" s="233" t="s">
        <v>131</v>
      </c>
    </row>
    <row r="860" s="2" customFormat="1" ht="37.8" customHeight="1">
      <c r="A860" s="42"/>
      <c r="B860" s="43"/>
      <c r="C860" s="203" t="s">
        <v>1255</v>
      </c>
      <c r="D860" s="203" t="s">
        <v>134</v>
      </c>
      <c r="E860" s="204" t="s">
        <v>1256</v>
      </c>
      <c r="F860" s="205" t="s">
        <v>1257</v>
      </c>
      <c r="G860" s="206" t="s">
        <v>179</v>
      </c>
      <c r="H860" s="207">
        <v>94.590000000000003</v>
      </c>
      <c r="I860" s="208"/>
      <c r="J860" s="209">
        <f>ROUND(I860*H860,2)</f>
        <v>0</v>
      </c>
      <c r="K860" s="205" t="s">
        <v>138</v>
      </c>
      <c r="L860" s="48"/>
      <c r="M860" s="210" t="s">
        <v>21</v>
      </c>
      <c r="N860" s="211" t="s">
        <v>45</v>
      </c>
      <c r="O860" s="88"/>
      <c r="P860" s="212">
        <f>O860*H860</f>
        <v>0</v>
      </c>
      <c r="Q860" s="212">
        <v>0.0032499999999999999</v>
      </c>
      <c r="R860" s="212">
        <f>Q860*H860</f>
        <v>0.30741750000000001</v>
      </c>
      <c r="S860" s="212">
        <v>0</v>
      </c>
      <c r="T860" s="213">
        <f>S860*H860</f>
        <v>0</v>
      </c>
      <c r="U860" s="42"/>
      <c r="V860" s="42"/>
      <c r="W860" s="42"/>
      <c r="X860" s="42"/>
      <c r="Y860" s="42"/>
      <c r="Z860" s="42"/>
      <c r="AA860" s="42"/>
      <c r="AB860" s="42"/>
      <c r="AC860" s="42"/>
      <c r="AD860" s="42"/>
      <c r="AE860" s="42"/>
      <c r="AR860" s="214" t="s">
        <v>273</v>
      </c>
      <c r="AT860" s="214" t="s">
        <v>134</v>
      </c>
      <c r="AU860" s="214" t="s">
        <v>81</v>
      </c>
      <c r="AY860" s="20" t="s">
        <v>131</v>
      </c>
      <c r="BE860" s="215">
        <f>IF(N860="základní",J860,0)</f>
        <v>0</v>
      </c>
      <c r="BF860" s="215">
        <f>IF(N860="snížená",J860,0)</f>
        <v>0</v>
      </c>
      <c r="BG860" s="215">
        <f>IF(N860="zákl. přenesená",J860,0)</f>
        <v>0</v>
      </c>
      <c r="BH860" s="215">
        <f>IF(N860="sníž. přenesená",J860,0)</f>
        <v>0</v>
      </c>
      <c r="BI860" s="215">
        <f>IF(N860="nulová",J860,0)</f>
        <v>0</v>
      </c>
      <c r="BJ860" s="20" t="s">
        <v>79</v>
      </c>
      <c r="BK860" s="215">
        <f>ROUND(I860*H860,2)</f>
        <v>0</v>
      </c>
      <c r="BL860" s="20" t="s">
        <v>273</v>
      </c>
      <c r="BM860" s="214" t="s">
        <v>1258</v>
      </c>
    </row>
    <row r="861" s="2" customFormat="1">
      <c r="A861" s="42"/>
      <c r="B861" s="43"/>
      <c r="C861" s="44"/>
      <c r="D861" s="216" t="s">
        <v>141</v>
      </c>
      <c r="E861" s="44"/>
      <c r="F861" s="217" t="s">
        <v>1259</v>
      </c>
      <c r="G861" s="44"/>
      <c r="H861" s="44"/>
      <c r="I861" s="218"/>
      <c r="J861" s="44"/>
      <c r="K861" s="44"/>
      <c r="L861" s="48"/>
      <c r="M861" s="219"/>
      <c r="N861" s="220"/>
      <c r="O861" s="88"/>
      <c r="P861" s="88"/>
      <c r="Q861" s="88"/>
      <c r="R861" s="88"/>
      <c r="S861" s="88"/>
      <c r="T861" s="89"/>
      <c r="U861" s="42"/>
      <c r="V861" s="42"/>
      <c r="W861" s="42"/>
      <c r="X861" s="42"/>
      <c r="Y861" s="42"/>
      <c r="Z861" s="42"/>
      <c r="AA861" s="42"/>
      <c r="AB861" s="42"/>
      <c r="AC861" s="42"/>
      <c r="AD861" s="42"/>
      <c r="AE861" s="42"/>
      <c r="AT861" s="20" t="s">
        <v>141</v>
      </c>
      <c r="AU861" s="20" t="s">
        <v>81</v>
      </c>
    </row>
    <row r="862" s="2" customFormat="1">
      <c r="A862" s="42"/>
      <c r="B862" s="43"/>
      <c r="C862" s="44"/>
      <c r="D862" s="221" t="s">
        <v>143</v>
      </c>
      <c r="E862" s="44"/>
      <c r="F862" s="222" t="s">
        <v>1260</v>
      </c>
      <c r="G862" s="44"/>
      <c r="H862" s="44"/>
      <c r="I862" s="218"/>
      <c r="J862" s="44"/>
      <c r="K862" s="44"/>
      <c r="L862" s="48"/>
      <c r="M862" s="219"/>
      <c r="N862" s="220"/>
      <c r="O862" s="88"/>
      <c r="P862" s="88"/>
      <c r="Q862" s="88"/>
      <c r="R862" s="88"/>
      <c r="S862" s="88"/>
      <c r="T862" s="89"/>
      <c r="U862" s="42"/>
      <c r="V862" s="42"/>
      <c r="W862" s="42"/>
      <c r="X862" s="42"/>
      <c r="Y862" s="42"/>
      <c r="Z862" s="42"/>
      <c r="AA862" s="42"/>
      <c r="AB862" s="42"/>
      <c r="AC862" s="42"/>
      <c r="AD862" s="42"/>
      <c r="AE862" s="42"/>
      <c r="AT862" s="20" t="s">
        <v>143</v>
      </c>
      <c r="AU862" s="20" t="s">
        <v>81</v>
      </c>
    </row>
    <row r="863" s="13" customFormat="1">
      <c r="A863" s="13"/>
      <c r="B863" s="223"/>
      <c r="C863" s="224"/>
      <c r="D863" s="216" t="s">
        <v>145</v>
      </c>
      <c r="E863" s="225" t="s">
        <v>21</v>
      </c>
      <c r="F863" s="226" t="s">
        <v>1261</v>
      </c>
      <c r="G863" s="224"/>
      <c r="H863" s="227">
        <v>51.731000000000002</v>
      </c>
      <c r="I863" s="228"/>
      <c r="J863" s="224"/>
      <c r="K863" s="224"/>
      <c r="L863" s="229"/>
      <c r="M863" s="230"/>
      <c r="N863" s="231"/>
      <c r="O863" s="231"/>
      <c r="P863" s="231"/>
      <c r="Q863" s="231"/>
      <c r="R863" s="231"/>
      <c r="S863" s="231"/>
      <c r="T863" s="232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3" t="s">
        <v>145</v>
      </c>
      <c r="AU863" s="233" t="s">
        <v>81</v>
      </c>
      <c r="AV863" s="13" t="s">
        <v>81</v>
      </c>
      <c r="AW863" s="13" t="s">
        <v>36</v>
      </c>
      <c r="AX863" s="13" t="s">
        <v>74</v>
      </c>
      <c r="AY863" s="233" t="s">
        <v>131</v>
      </c>
    </row>
    <row r="864" s="13" customFormat="1">
      <c r="A864" s="13"/>
      <c r="B864" s="223"/>
      <c r="C864" s="224"/>
      <c r="D864" s="216" t="s">
        <v>145</v>
      </c>
      <c r="E864" s="225" t="s">
        <v>21</v>
      </c>
      <c r="F864" s="226" t="s">
        <v>1262</v>
      </c>
      <c r="G864" s="224"/>
      <c r="H864" s="227">
        <v>42.859000000000002</v>
      </c>
      <c r="I864" s="228"/>
      <c r="J864" s="224"/>
      <c r="K864" s="224"/>
      <c r="L864" s="229"/>
      <c r="M864" s="230"/>
      <c r="N864" s="231"/>
      <c r="O864" s="231"/>
      <c r="P864" s="231"/>
      <c r="Q864" s="231"/>
      <c r="R864" s="231"/>
      <c r="S864" s="231"/>
      <c r="T864" s="23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3" t="s">
        <v>145</v>
      </c>
      <c r="AU864" s="233" t="s">
        <v>81</v>
      </c>
      <c r="AV864" s="13" t="s">
        <v>81</v>
      </c>
      <c r="AW864" s="13" t="s">
        <v>36</v>
      </c>
      <c r="AX864" s="13" t="s">
        <v>74</v>
      </c>
      <c r="AY864" s="233" t="s">
        <v>131</v>
      </c>
    </row>
    <row r="865" s="15" customFormat="1">
      <c r="A865" s="15"/>
      <c r="B865" s="244"/>
      <c r="C865" s="245"/>
      <c r="D865" s="216" t="s">
        <v>145</v>
      </c>
      <c r="E865" s="246" t="s">
        <v>21</v>
      </c>
      <c r="F865" s="247" t="s">
        <v>166</v>
      </c>
      <c r="G865" s="245"/>
      <c r="H865" s="248">
        <v>94.590000000000003</v>
      </c>
      <c r="I865" s="249"/>
      <c r="J865" s="245"/>
      <c r="K865" s="245"/>
      <c r="L865" s="250"/>
      <c r="M865" s="251"/>
      <c r="N865" s="252"/>
      <c r="O865" s="252"/>
      <c r="P865" s="252"/>
      <c r="Q865" s="252"/>
      <c r="R865" s="252"/>
      <c r="S865" s="252"/>
      <c r="T865" s="253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54" t="s">
        <v>145</v>
      </c>
      <c r="AU865" s="254" t="s">
        <v>81</v>
      </c>
      <c r="AV865" s="15" t="s">
        <v>139</v>
      </c>
      <c r="AW865" s="15" t="s">
        <v>36</v>
      </c>
      <c r="AX865" s="15" t="s">
        <v>79</v>
      </c>
      <c r="AY865" s="254" t="s">
        <v>131</v>
      </c>
    </row>
    <row r="866" s="2" customFormat="1" ht="24.15" customHeight="1">
      <c r="A866" s="42"/>
      <c r="B866" s="43"/>
      <c r="C866" s="266" t="s">
        <v>1263</v>
      </c>
      <c r="D866" s="266" t="s">
        <v>327</v>
      </c>
      <c r="E866" s="267" t="s">
        <v>1264</v>
      </c>
      <c r="F866" s="268" t="s">
        <v>1265</v>
      </c>
      <c r="G866" s="269" t="s">
        <v>179</v>
      </c>
      <c r="H866" s="270">
        <v>99.319999999999993</v>
      </c>
      <c r="I866" s="271"/>
      <c r="J866" s="272">
        <f>ROUND(I866*H866,2)</f>
        <v>0</v>
      </c>
      <c r="K866" s="268" t="s">
        <v>138</v>
      </c>
      <c r="L866" s="273"/>
      <c r="M866" s="274" t="s">
        <v>21</v>
      </c>
      <c r="N866" s="275" t="s">
        <v>45</v>
      </c>
      <c r="O866" s="88"/>
      <c r="P866" s="212">
        <f>O866*H866</f>
        <v>0</v>
      </c>
      <c r="Q866" s="212">
        <v>0.0097999999999999997</v>
      </c>
      <c r="R866" s="212">
        <f>Q866*H866</f>
        <v>0.97333599999999987</v>
      </c>
      <c r="S866" s="212">
        <v>0</v>
      </c>
      <c r="T866" s="213">
        <f>S866*H866</f>
        <v>0</v>
      </c>
      <c r="U866" s="42"/>
      <c r="V866" s="42"/>
      <c r="W866" s="42"/>
      <c r="X866" s="42"/>
      <c r="Y866" s="42"/>
      <c r="Z866" s="42"/>
      <c r="AA866" s="42"/>
      <c r="AB866" s="42"/>
      <c r="AC866" s="42"/>
      <c r="AD866" s="42"/>
      <c r="AE866" s="42"/>
      <c r="AR866" s="214" t="s">
        <v>403</v>
      </c>
      <c r="AT866" s="214" t="s">
        <v>327</v>
      </c>
      <c r="AU866" s="214" t="s">
        <v>81</v>
      </c>
      <c r="AY866" s="20" t="s">
        <v>131</v>
      </c>
      <c r="BE866" s="215">
        <f>IF(N866="základní",J866,0)</f>
        <v>0</v>
      </c>
      <c r="BF866" s="215">
        <f>IF(N866="snížená",J866,0)</f>
        <v>0</v>
      </c>
      <c r="BG866" s="215">
        <f>IF(N866="zákl. přenesená",J866,0)</f>
        <v>0</v>
      </c>
      <c r="BH866" s="215">
        <f>IF(N866="sníž. přenesená",J866,0)</f>
        <v>0</v>
      </c>
      <c r="BI866" s="215">
        <f>IF(N866="nulová",J866,0)</f>
        <v>0</v>
      </c>
      <c r="BJ866" s="20" t="s">
        <v>79</v>
      </c>
      <c r="BK866" s="215">
        <f>ROUND(I866*H866,2)</f>
        <v>0</v>
      </c>
      <c r="BL866" s="20" t="s">
        <v>273</v>
      </c>
      <c r="BM866" s="214" t="s">
        <v>1266</v>
      </c>
    </row>
    <row r="867" s="2" customFormat="1">
      <c r="A867" s="42"/>
      <c r="B867" s="43"/>
      <c r="C867" s="44"/>
      <c r="D867" s="216" t="s">
        <v>141</v>
      </c>
      <c r="E867" s="44"/>
      <c r="F867" s="217" t="s">
        <v>1265</v>
      </c>
      <c r="G867" s="44"/>
      <c r="H867" s="44"/>
      <c r="I867" s="218"/>
      <c r="J867" s="44"/>
      <c r="K867" s="44"/>
      <c r="L867" s="48"/>
      <c r="M867" s="219"/>
      <c r="N867" s="220"/>
      <c r="O867" s="88"/>
      <c r="P867" s="88"/>
      <c r="Q867" s="88"/>
      <c r="R867" s="88"/>
      <c r="S867" s="88"/>
      <c r="T867" s="89"/>
      <c r="U867" s="42"/>
      <c r="V867" s="42"/>
      <c r="W867" s="42"/>
      <c r="X867" s="42"/>
      <c r="Y867" s="42"/>
      <c r="Z867" s="42"/>
      <c r="AA867" s="42"/>
      <c r="AB867" s="42"/>
      <c r="AC867" s="42"/>
      <c r="AD867" s="42"/>
      <c r="AE867" s="42"/>
      <c r="AT867" s="20" t="s">
        <v>141</v>
      </c>
      <c r="AU867" s="20" t="s">
        <v>81</v>
      </c>
    </row>
    <row r="868" s="13" customFormat="1">
      <c r="A868" s="13"/>
      <c r="B868" s="223"/>
      <c r="C868" s="224"/>
      <c r="D868" s="216" t="s">
        <v>145</v>
      </c>
      <c r="E868" s="224"/>
      <c r="F868" s="226" t="s">
        <v>1267</v>
      </c>
      <c r="G868" s="224"/>
      <c r="H868" s="227">
        <v>99.319999999999993</v>
      </c>
      <c r="I868" s="228"/>
      <c r="J868" s="224"/>
      <c r="K868" s="224"/>
      <c r="L868" s="229"/>
      <c r="M868" s="230"/>
      <c r="N868" s="231"/>
      <c r="O868" s="231"/>
      <c r="P868" s="231"/>
      <c r="Q868" s="231"/>
      <c r="R868" s="231"/>
      <c r="S868" s="231"/>
      <c r="T868" s="23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3" t="s">
        <v>145</v>
      </c>
      <c r="AU868" s="233" t="s">
        <v>81</v>
      </c>
      <c r="AV868" s="13" t="s">
        <v>81</v>
      </c>
      <c r="AW868" s="13" t="s">
        <v>4</v>
      </c>
      <c r="AX868" s="13" t="s">
        <v>79</v>
      </c>
      <c r="AY868" s="233" t="s">
        <v>131</v>
      </c>
    </row>
    <row r="869" s="2" customFormat="1" ht="24.15" customHeight="1">
      <c r="A869" s="42"/>
      <c r="B869" s="43"/>
      <c r="C869" s="203" t="s">
        <v>1268</v>
      </c>
      <c r="D869" s="203" t="s">
        <v>134</v>
      </c>
      <c r="E869" s="204" t="s">
        <v>1269</v>
      </c>
      <c r="F869" s="205" t="s">
        <v>1270</v>
      </c>
      <c r="G869" s="206" t="s">
        <v>179</v>
      </c>
      <c r="H869" s="207">
        <v>94.590000000000003</v>
      </c>
      <c r="I869" s="208"/>
      <c r="J869" s="209">
        <f>ROUND(I869*H869,2)</f>
        <v>0</v>
      </c>
      <c r="K869" s="205" t="s">
        <v>138</v>
      </c>
      <c r="L869" s="48"/>
      <c r="M869" s="210" t="s">
        <v>21</v>
      </c>
      <c r="N869" s="211" t="s">
        <v>45</v>
      </c>
      <c r="O869" s="88"/>
      <c r="P869" s="212">
        <f>O869*H869</f>
        <v>0</v>
      </c>
      <c r="Q869" s="212">
        <v>0</v>
      </c>
      <c r="R869" s="212">
        <f>Q869*H869</f>
        <v>0</v>
      </c>
      <c r="S869" s="212">
        <v>0</v>
      </c>
      <c r="T869" s="213">
        <f>S869*H869</f>
        <v>0</v>
      </c>
      <c r="U869" s="42"/>
      <c r="V869" s="42"/>
      <c r="W869" s="42"/>
      <c r="X869" s="42"/>
      <c r="Y869" s="42"/>
      <c r="Z869" s="42"/>
      <c r="AA869" s="42"/>
      <c r="AB869" s="42"/>
      <c r="AC869" s="42"/>
      <c r="AD869" s="42"/>
      <c r="AE869" s="42"/>
      <c r="AR869" s="214" t="s">
        <v>273</v>
      </c>
      <c r="AT869" s="214" t="s">
        <v>134</v>
      </c>
      <c r="AU869" s="214" t="s">
        <v>81</v>
      </c>
      <c r="AY869" s="20" t="s">
        <v>131</v>
      </c>
      <c r="BE869" s="215">
        <f>IF(N869="základní",J869,0)</f>
        <v>0</v>
      </c>
      <c r="BF869" s="215">
        <f>IF(N869="snížená",J869,0)</f>
        <v>0</v>
      </c>
      <c r="BG869" s="215">
        <f>IF(N869="zákl. přenesená",J869,0)</f>
        <v>0</v>
      </c>
      <c r="BH869" s="215">
        <f>IF(N869="sníž. přenesená",J869,0)</f>
        <v>0</v>
      </c>
      <c r="BI869" s="215">
        <f>IF(N869="nulová",J869,0)</f>
        <v>0</v>
      </c>
      <c r="BJ869" s="20" t="s">
        <v>79</v>
      </c>
      <c r="BK869" s="215">
        <f>ROUND(I869*H869,2)</f>
        <v>0</v>
      </c>
      <c r="BL869" s="20" t="s">
        <v>273</v>
      </c>
      <c r="BM869" s="214" t="s">
        <v>1271</v>
      </c>
    </row>
    <row r="870" s="2" customFormat="1">
      <c r="A870" s="42"/>
      <c r="B870" s="43"/>
      <c r="C870" s="44"/>
      <c r="D870" s="216" t="s">
        <v>141</v>
      </c>
      <c r="E870" s="44"/>
      <c r="F870" s="217" t="s">
        <v>1272</v>
      </c>
      <c r="G870" s="44"/>
      <c r="H870" s="44"/>
      <c r="I870" s="218"/>
      <c r="J870" s="44"/>
      <c r="K870" s="44"/>
      <c r="L870" s="48"/>
      <c r="M870" s="219"/>
      <c r="N870" s="220"/>
      <c r="O870" s="88"/>
      <c r="P870" s="88"/>
      <c r="Q870" s="88"/>
      <c r="R870" s="88"/>
      <c r="S870" s="88"/>
      <c r="T870" s="89"/>
      <c r="U870" s="42"/>
      <c r="V870" s="42"/>
      <c r="W870" s="42"/>
      <c r="X870" s="42"/>
      <c r="Y870" s="42"/>
      <c r="Z870" s="42"/>
      <c r="AA870" s="42"/>
      <c r="AB870" s="42"/>
      <c r="AC870" s="42"/>
      <c r="AD870" s="42"/>
      <c r="AE870" s="42"/>
      <c r="AT870" s="20" t="s">
        <v>141</v>
      </c>
      <c r="AU870" s="20" t="s">
        <v>81</v>
      </c>
    </row>
    <row r="871" s="2" customFormat="1">
      <c r="A871" s="42"/>
      <c r="B871" s="43"/>
      <c r="C871" s="44"/>
      <c r="D871" s="221" t="s">
        <v>143</v>
      </c>
      <c r="E871" s="44"/>
      <c r="F871" s="222" t="s">
        <v>1273</v>
      </c>
      <c r="G871" s="44"/>
      <c r="H871" s="44"/>
      <c r="I871" s="218"/>
      <c r="J871" s="44"/>
      <c r="K871" s="44"/>
      <c r="L871" s="48"/>
      <c r="M871" s="219"/>
      <c r="N871" s="220"/>
      <c r="O871" s="88"/>
      <c r="P871" s="88"/>
      <c r="Q871" s="88"/>
      <c r="R871" s="88"/>
      <c r="S871" s="88"/>
      <c r="T871" s="89"/>
      <c r="U871" s="42"/>
      <c r="V871" s="42"/>
      <c r="W871" s="42"/>
      <c r="X871" s="42"/>
      <c r="Y871" s="42"/>
      <c r="Z871" s="42"/>
      <c r="AA871" s="42"/>
      <c r="AB871" s="42"/>
      <c r="AC871" s="42"/>
      <c r="AD871" s="42"/>
      <c r="AE871" s="42"/>
      <c r="AT871" s="20" t="s">
        <v>143</v>
      </c>
      <c r="AU871" s="20" t="s">
        <v>81</v>
      </c>
    </row>
    <row r="872" s="13" customFormat="1">
      <c r="A872" s="13"/>
      <c r="B872" s="223"/>
      <c r="C872" s="224"/>
      <c r="D872" s="216" t="s">
        <v>145</v>
      </c>
      <c r="E872" s="225" t="s">
        <v>21</v>
      </c>
      <c r="F872" s="226" t="s">
        <v>1261</v>
      </c>
      <c r="G872" s="224"/>
      <c r="H872" s="227">
        <v>51.731000000000002</v>
      </c>
      <c r="I872" s="228"/>
      <c r="J872" s="224"/>
      <c r="K872" s="224"/>
      <c r="L872" s="229"/>
      <c r="M872" s="230"/>
      <c r="N872" s="231"/>
      <c r="O872" s="231"/>
      <c r="P872" s="231"/>
      <c r="Q872" s="231"/>
      <c r="R872" s="231"/>
      <c r="S872" s="231"/>
      <c r="T872" s="23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33" t="s">
        <v>145</v>
      </c>
      <c r="AU872" s="233" t="s">
        <v>81</v>
      </c>
      <c r="AV872" s="13" t="s">
        <v>81</v>
      </c>
      <c r="AW872" s="13" t="s">
        <v>36</v>
      </c>
      <c r="AX872" s="13" t="s">
        <v>74</v>
      </c>
      <c r="AY872" s="233" t="s">
        <v>131</v>
      </c>
    </row>
    <row r="873" s="13" customFormat="1">
      <c r="A873" s="13"/>
      <c r="B873" s="223"/>
      <c r="C873" s="224"/>
      <c r="D873" s="216" t="s">
        <v>145</v>
      </c>
      <c r="E873" s="225" t="s">
        <v>21</v>
      </c>
      <c r="F873" s="226" t="s">
        <v>1262</v>
      </c>
      <c r="G873" s="224"/>
      <c r="H873" s="227">
        <v>42.859000000000002</v>
      </c>
      <c r="I873" s="228"/>
      <c r="J873" s="224"/>
      <c r="K873" s="224"/>
      <c r="L873" s="229"/>
      <c r="M873" s="230"/>
      <c r="N873" s="231"/>
      <c r="O873" s="231"/>
      <c r="P873" s="231"/>
      <c r="Q873" s="231"/>
      <c r="R873" s="231"/>
      <c r="S873" s="231"/>
      <c r="T873" s="23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3" t="s">
        <v>145</v>
      </c>
      <c r="AU873" s="233" t="s">
        <v>81</v>
      </c>
      <c r="AV873" s="13" t="s">
        <v>81</v>
      </c>
      <c r="AW873" s="13" t="s">
        <v>36</v>
      </c>
      <c r="AX873" s="13" t="s">
        <v>74</v>
      </c>
      <c r="AY873" s="233" t="s">
        <v>131</v>
      </c>
    </row>
    <row r="874" s="15" customFormat="1">
      <c r="A874" s="15"/>
      <c r="B874" s="244"/>
      <c r="C874" s="245"/>
      <c r="D874" s="216" t="s">
        <v>145</v>
      </c>
      <c r="E874" s="246" t="s">
        <v>21</v>
      </c>
      <c r="F874" s="247" t="s">
        <v>166</v>
      </c>
      <c r="G874" s="245"/>
      <c r="H874" s="248">
        <v>94.590000000000003</v>
      </c>
      <c r="I874" s="249"/>
      <c r="J874" s="245"/>
      <c r="K874" s="245"/>
      <c r="L874" s="250"/>
      <c r="M874" s="251"/>
      <c r="N874" s="252"/>
      <c r="O874" s="252"/>
      <c r="P874" s="252"/>
      <c r="Q874" s="252"/>
      <c r="R874" s="252"/>
      <c r="S874" s="252"/>
      <c r="T874" s="253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4" t="s">
        <v>145</v>
      </c>
      <c r="AU874" s="254" t="s">
        <v>81</v>
      </c>
      <c r="AV874" s="15" t="s">
        <v>139</v>
      </c>
      <c r="AW874" s="15" t="s">
        <v>36</v>
      </c>
      <c r="AX874" s="15" t="s">
        <v>79</v>
      </c>
      <c r="AY874" s="254" t="s">
        <v>131</v>
      </c>
    </row>
    <row r="875" s="2" customFormat="1" ht="37.8" customHeight="1">
      <c r="A875" s="42"/>
      <c r="B875" s="43"/>
      <c r="C875" s="266" t="s">
        <v>1274</v>
      </c>
      <c r="D875" s="266" t="s">
        <v>327</v>
      </c>
      <c r="E875" s="267" t="s">
        <v>1275</v>
      </c>
      <c r="F875" s="268" t="s">
        <v>1276</v>
      </c>
      <c r="G875" s="269" t="s">
        <v>179</v>
      </c>
      <c r="H875" s="270">
        <v>96.481999999999999</v>
      </c>
      <c r="I875" s="271"/>
      <c r="J875" s="272">
        <f>ROUND(I875*H875,2)</f>
        <v>0</v>
      </c>
      <c r="K875" s="268" t="s">
        <v>21</v>
      </c>
      <c r="L875" s="273"/>
      <c r="M875" s="274" t="s">
        <v>21</v>
      </c>
      <c r="N875" s="275" t="s">
        <v>45</v>
      </c>
      <c r="O875" s="88"/>
      <c r="P875" s="212">
        <f>O875*H875</f>
        <v>0</v>
      </c>
      <c r="Q875" s="212">
        <v>0.00114</v>
      </c>
      <c r="R875" s="212">
        <f>Q875*H875</f>
        <v>0.10998948</v>
      </c>
      <c r="S875" s="212">
        <v>0</v>
      </c>
      <c r="T875" s="213">
        <f>S875*H875</f>
        <v>0</v>
      </c>
      <c r="U875" s="42"/>
      <c r="V875" s="42"/>
      <c r="W875" s="42"/>
      <c r="X875" s="42"/>
      <c r="Y875" s="42"/>
      <c r="Z875" s="42"/>
      <c r="AA875" s="42"/>
      <c r="AB875" s="42"/>
      <c r="AC875" s="42"/>
      <c r="AD875" s="42"/>
      <c r="AE875" s="42"/>
      <c r="AR875" s="214" t="s">
        <v>403</v>
      </c>
      <c r="AT875" s="214" t="s">
        <v>327</v>
      </c>
      <c r="AU875" s="214" t="s">
        <v>81</v>
      </c>
      <c r="AY875" s="20" t="s">
        <v>131</v>
      </c>
      <c r="BE875" s="215">
        <f>IF(N875="základní",J875,0)</f>
        <v>0</v>
      </c>
      <c r="BF875" s="215">
        <f>IF(N875="snížená",J875,0)</f>
        <v>0</v>
      </c>
      <c r="BG875" s="215">
        <f>IF(N875="zákl. přenesená",J875,0)</f>
        <v>0</v>
      </c>
      <c r="BH875" s="215">
        <f>IF(N875="sníž. přenesená",J875,0)</f>
        <v>0</v>
      </c>
      <c r="BI875" s="215">
        <f>IF(N875="nulová",J875,0)</f>
        <v>0</v>
      </c>
      <c r="BJ875" s="20" t="s">
        <v>79</v>
      </c>
      <c r="BK875" s="215">
        <f>ROUND(I875*H875,2)</f>
        <v>0</v>
      </c>
      <c r="BL875" s="20" t="s">
        <v>273</v>
      </c>
      <c r="BM875" s="214" t="s">
        <v>1277</v>
      </c>
    </row>
    <row r="876" s="2" customFormat="1">
      <c r="A876" s="42"/>
      <c r="B876" s="43"/>
      <c r="C876" s="44"/>
      <c r="D876" s="216" t="s">
        <v>141</v>
      </c>
      <c r="E876" s="44"/>
      <c r="F876" s="217" t="s">
        <v>1276</v>
      </c>
      <c r="G876" s="44"/>
      <c r="H876" s="44"/>
      <c r="I876" s="218"/>
      <c r="J876" s="44"/>
      <c r="K876" s="44"/>
      <c r="L876" s="48"/>
      <c r="M876" s="219"/>
      <c r="N876" s="220"/>
      <c r="O876" s="88"/>
      <c r="P876" s="88"/>
      <c r="Q876" s="88"/>
      <c r="R876" s="88"/>
      <c r="S876" s="88"/>
      <c r="T876" s="89"/>
      <c r="U876" s="42"/>
      <c r="V876" s="42"/>
      <c r="W876" s="42"/>
      <c r="X876" s="42"/>
      <c r="Y876" s="42"/>
      <c r="Z876" s="42"/>
      <c r="AA876" s="42"/>
      <c r="AB876" s="42"/>
      <c r="AC876" s="42"/>
      <c r="AD876" s="42"/>
      <c r="AE876" s="42"/>
      <c r="AT876" s="20" t="s">
        <v>141</v>
      </c>
      <c r="AU876" s="20" t="s">
        <v>81</v>
      </c>
    </row>
    <row r="877" s="13" customFormat="1">
      <c r="A877" s="13"/>
      <c r="B877" s="223"/>
      <c r="C877" s="224"/>
      <c r="D877" s="216" t="s">
        <v>145</v>
      </c>
      <c r="E877" s="224"/>
      <c r="F877" s="226" t="s">
        <v>1278</v>
      </c>
      <c r="G877" s="224"/>
      <c r="H877" s="227">
        <v>96.481999999999999</v>
      </c>
      <c r="I877" s="228"/>
      <c r="J877" s="224"/>
      <c r="K877" s="224"/>
      <c r="L877" s="229"/>
      <c r="M877" s="230"/>
      <c r="N877" s="231"/>
      <c r="O877" s="231"/>
      <c r="P877" s="231"/>
      <c r="Q877" s="231"/>
      <c r="R877" s="231"/>
      <c r="S877" s="231"/>
      <c r="T877" s="232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3" t="s">
        <v>145</v>
      </c>
      <c r="AU877" s="233" t="s">
        <v>81</v>
      </c>
      <c r="AV877" s="13" t="s">
        <v>81</v>
      </c>
      <c r="AW877" s="13" t="s">
        <v>4</v>
      </c>
      <c r="AX877" s="13" t="s">
        <v>79</v>
      </c>
      <c r="AY877" s="233" t="s">
        <v>131</v>
      </c>
    </row>
    <row r="878" s="2" customFormat="1" ht="24.15" customHeight="1">
      <c r="A878" s="42"/>
      <c r="B878" s="43"/>
      <c r="C878" s="203" t="s">
        <v>1279</v>
      </c>
      <c r="D878" s="203" t="s">
        <v>134</v>
      </c>
      <c r="E878" s="204" t="s">
        <v>1280</v>
      </c>
      <c r="F878" s="205" t="s">
        <v>1281</v>
      </c>
      <c r="G878" s="206" t="s">
        <v>170</v>
      </c>
      <c r="H878" s="207">
        <v>2.29</v>
      </c>
      <c r="I878" s="208"/>
      <c r="J878" s="209">
        <f>ROUND(I878*H878,2)</f>
        <v>0</v>
      </c>
      <c r="K878" s="205" t="s">
        <v>138</v>
      </c>
      <c r="L878" s="48"/>
      <c r="M878" s="210" t="s">
        <v>21</v>
      </c>
      <c r="N878" s="211" t="s">
        <v>45</v>
      </c>
      <c r="O878" s="88"/>
      <c r="P878" s="212">
        <f>O878*H878</f>
        <v>0</v>
      </c>
      <c r="Q878" s="212">
        <v>0</v>
      </c>
      <c r="R878" s="212">
        <f>Q878*H878</f>
        <v>0</v>
      </c>
      <c r="S878" s="212">
        <v>0</v>
      </c>
      <c r="T878" s="213">
        <f>S878*H878</f>
        <v>0</v>
      </c>
      <c r="U878" s="42"/>
      <c r="V878" s="42"/>
      <c r="W878" s="42"/>
      <c r="X878" s="42"/>
      <c r="Y878" s="42"/>
      <c r="Z878" s="42"/>
      <c r="AA878" s="42"/>
      <c r="AB878" s="42"/>
      <c r="AC878" s="42"/>
      <c r="AD878" s="42"/>
      <c r="AE878" s="42"/>
      <c r="AR878" s="214" t="s">
        <v>273</v>
      </c>
      <c r="AT878" s="214" t="s">
        <v>134</v>
      </c>
      <c r="AU878" s="214" t="s">
        <v>81</v>
      </c>
      <c r="AY878" s="20" t="s">
        <v>131</v>
      </c>
      <c r="BE878" s="215">
        <f>IF(N878="základní",J878,0)</f>
        <v>0</v>
      </c>
      <c r="BF878" s="215">
        <f>IF(N878="snížená",J878,0)</f>
        <v>0</v>
      </c>
      <c r="BG878" s="215">
        <f>IF(N878="zákl. přenesená",J878,0)</f>
        <v>0</v>
      </c>
      <c r="BH878" s="215">
        <f>IF(N878="sníž. přenesená",J878,0)</f>
        <v>0</v>
      </c>
      <c r="BI878" s="215">
        <f>IF(N878="nulová",J878,0)</f>
        <v>0</v>
      </c>
      <c r="BJ878" s="20" t="s">
        <v>79</v>
      </c>
      <c r="BK878" s="215">
        <f>ROUND(I878*H878,2)</f>
        <v>0</v>
      </c>
      <c r="BL878" s="20" t="s">
        <v>273</v>
      </c>
      <c r="BM878" s="214" t="s">
        <v>1282</v>
      </c>
    </row>
    <row r="879" s="2" customFormat="1">
      <c r="A879" s="42"/>
      <c r="B879" s="43"/>
      <c r="C879" s="44"/>
      <c r="D879" s="216" t="s">
        <v>141</v>
      </c>
      <c r="E879" s="44"/>
      <c r="F879" s="217" t="s">
        <v>1283</v>
      </c>
      <c r="G879" s="44"/>
      <c r="H879" s="44"/>
      <c r="I879" s="218"/>
      <c r="J879" s="44"/>
      <c r="K879" s="44"/>
      <c r="L879" s="48"/>
      <c r="M879" s="219"/>
      <c r="N879" s="220"/>
      <c r="O879" s="88"/>
      <c r="P879" s="88"/>
      <c r="Q879" s="88"/>
      <c r="R879" s="88"/>
      <c r="S879" s="88"/>
      <c r="T879" s="89"/>
      <c r="U879" s="42"/>
      <c r="V879" s="42"/>
      <c r="W879" s="42"/>
      <c r="X879" s="42"/>
      <c r="Y879" s="42"/>
      <c r="Z879" s="42"/>
      <c r="AA879" s="42"/>
      <c r="AB879" s="42"/>
      <c r="AC879" s="42"/>
      <c r="AD879" s="42"/>
      <c r="AE879" s="42"/>
      <c r="AT879" s="20" t="s">
        <v>141</v>
      </c>
      <c r="AU879" s="20" t="s">
        <v>81</v>
      </c>
    </row>
    <row r="880" s="2" customFormat="1">
      <c r="A880" s="42"/>
      <c r="B880" s="43"/>
      <c r="C880" s="44"/>
      <c r="D880" s="221" t="s">
        <v>143</v>
      </c>
      <c r="E880" s="44"/>
      <c r="F880" s="222" t="s">
        <v>1284</v>
      </c>
      <c r="G880" s="44"/>
      <c r="H880" s="44"/>
      <c r="I880" s="218"/>
      <c r="J880" s="44"/>
      <c r="K880" s="44"/>
      <c r="L880" s="48"/>
      <c r="M880" s="219"/>
      <c r="N880" s="220"/>
      <c r="O880" s="88"/>
      <c r="P880" s="88"/>
      <c r="Q880" s="88"/>
      <c r="R880" s="88"/>
      <c r="S880" s="88"/>
      <c r="T880" s="89"/>
      <c r="U880" s="42"/>
      <c r="V880" s="42"/>
      <c r="W880" s="42"/>
      <c r="X880" s="42"/>
      <c r="Y880" s="42"/>
      <c r="Z880" s="42"/>
      <c r="AA880" s="42"/>
      <c r="AB880" s="42"/>
      <c r="AC880" s="42"/>
      <c r="AD880" s="42"/>
      <c r="AE880" s="42"/>
      <c r="AT880" s="20" t="s">
        <v>143</v>
      </c>
      <c r="AU880" s="20" t="s">
        <v>81</v>
      </c>
    </row>
    <row r="881" s="12" customFormat="1" ht="22.8" customHeight="1">
      <c r="A881" s="12"/>
      <c r="B881" s="187"/>
      <c r="C881" s="188"/>
      <c r="D881" s="189" t="s">
        <v>73</v>
      </c>
      <c r="E881" s="201" t="s">
        <v>1285</v>
      </c>
      <c r="F881" s="201" t="s">
        <v>1286</v>
      </c>
      <c r="G881" s="188"/>
      <c r="H881" s="188"/>
      <c r="I881" s="191"/>
      <c r="J881" s="202">
        <f>BK881</f>
        <v>0</v>
      </c>
      <c r="K881" s="188"/>
      <c r="L881" s="193"/>
      <c r="M881" s="194"/>
      <c r="N881" s="195"/>
      <c r="O881" s="195"/>
      <c r="P881" s="196">
        <f>SUM(P882:P918)</f>
        <v>0</v>
      </c>
      <c r="Q881" s="195"/>
      <c r="R881" s="196">
        <f>SUM(R882:R918)</f>
        <v>0.15369000000000002</v>
      </c>
      <c r="S881" s="195"/>
      <c r="T881" s="197">
        <f>SUM(T882:T918)</f>
        <v>0.0030000000000000001</v>
      </c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R881" s="198" t="s">
        <v>81</v>
      </c>
      <c r="AT881" s="199" t="s">
        <v>73</v>
      </c>
      <c r="AU881" s="199" t="s">
        <v>79</v>
      </c>
      <c r="AY881" s="198" t="s">
        <v>131</v>
      </c>
      <c r="BK881" s="200">
        <f>SUM(BK882:BK918)</f>
        <v>0</v>
      </c>
    </row>
    <row r="882" s="2" customFormat="1" ht="16.5" customHeight="1">
      <c r="A882" s="42"/>
      <c r="B882" s="43"/>
      <c r="C882" s="203" t="s">
        <v>1287</v>
      </c>
      <c r="D882" s="203" t="s">
        <v>134</v>
      </c>
      <c r="E882" s="204" t="s">
        <v>1288</v>
      </c>
      <c r="F882" s="205" t="s">
        <v>1289</v>
      </c>
      <c r="G882" s="206" t="s">
        <v>137</v>
      </c>
      <c r="H882" s="207">
        <v>3</v>
      </c>
      <c r="I882" s="208"/>
      <c r="J882" s="209">
        <f>ROUND(I882*H882,2)</f>
        <v>0</v>
      </c>
      <c r="K882" s="205" t="s">
        <v>138</v>
      </c>
      <c r="L882" s="48"/>
      <c r="M882" s="210" t="s">
        <v>21</v>
      </c>
      <c r="N882" s="211" t="s">
        <v>45</v>
      </c>
      <c r="O882" s="88"/>
      <c r="P882" s="212">
        <f>O882*H882</f>
        <v>0</v>
      </c>
      <c r="Q882" s="212">
        <v>0</v>
      </c>
      <c r="R882" s="212">
        <f>Q882*H882</f>
        <v>0</v>
      </c>
      <c r="S882" s="212">
        <v>0.001</v>
      </c>
      <c r="T882" s="213">
        <f>S882*H882</f>
        <v>0.0030000000000000001</v>
      </c>
      <c r="U882" s="42"/>
      <c r="V882" s="42"/>
      <c r="W882" s="42"/>
      <c r="X882" s="42"/>
      <c r="Y882" s="42"/>
      <c r="Z882" s="42"/>
      <c r="AA882" s="42"/>
      <c r="AB882" s="42"/>
      <c r="AC882" s="42"/>
      <c r="AD882" s="42"/>
      <c r="AE882" s="42"/>
      <c r="AR882" s="214" t="s">
        <v>273</v>
      </c>
      <c r="AT882" s="214" t="s">
        <v>134</v>
      </c>
      <c r="AU882" s="214" t="s">
        <v>81</v>
      </c>
      <c r="AY882" s="20" t="s">
        <v>131</v>
      </c>
      <c r="BE882" s="215">
        <f>IF(N882="základní",J882,0)</f>
        <v>0</v>
      </c>
      <c r="BF882" s="215">
        <f>IF(N882="snížená",J882,0)</f>
        <v>0</v>
      </c>
      <c r="BG882" s="215">
        <f>IF(N882="zákl. přenesená",J882,0)</f>
        <v>0</v>
      </c>
      <c r="BH882" s="215">
        <f>IF(N882="sníž. přenesená",J882,0)</f>
        <v>0</v>
      </c>
      <c r="BI882" s="215">
        <f>IF(N882="nulová",J882,0)</f>
        <v>0</v>
      </c>
      <c r="BJ882" s="20" t="s">
        <v>79</v>
      </c>
      <c r="BK882" s="215">
        <f>ROUND(I882*H882,2)</f>
        <v>0</v>
      </c>
      <c r="BL882" s="20" t="s">
        <v>273</v>
      </c>
      <c r="BM882" s="214" t="s">
        <v>1290</v>
      </c>
    </row>
    <row r="883" s="2" customFormat="1">
      <c r="A883" s="42"/>
      <c r="B883" s="43"/>
      <c r="C883" s="44"/>
      <c r="D883" s="216" t="s">
        <v>141</v>
      </c>
      <c r="E883" s="44"/>
      <c r="F883" s="217" t="s">
        <v>1291</v>
      </c>
      <c r="G883" s="44"/>
      <c r="H883" s="44"/>
      <c r="I883" s="218"/>
      <c r="J883" s="44"/>
      <c r="K883" s="44"/>
      <c r="L883" s="48"/>
      <c r="M883" s="219"/>
      <c r="N883" s="220"/>
      <c r="O883" s="88"/>
      <c r="P883" s="88"/>
      <c r="Q883" s="88"/>
      <c r="R883" s="88"/>
      <c r="S883" s="88"/>
      <c r="T883" s="89"/>
      <c r="U883" s="42"/>
      <c r="V883" s="42"/>
      <c r="W883" s="42"/>
      <c r="X883" s="42"/>
      <c r="Y883" s="42"/>
      <c r="Z883" s="42"/>
      <c r="AA883" s="42"/>
      <c r="AB883" s="42"/>
      <c r="AC883" s="42"/>
      <c r="AD883" s="42"/>
      <c r="AE883" s="42"/>
      <c r="AT883" s="20" t="s">
        <v>141</v>
      </c>
      <c r="AU883" s="20" t="s">
        <v>81</v>
      </c>
    </row>
    <row r="884" s="2" customFormat="1">
      <c r="A884" s="42"/>
      <c r="B884" s="43"/>
      <c r="C884" s="44"/>
      <c r="D884" s="221" t="s">
        <v>143</v>
      </c>
      <c r="E884" s="44"/>
      <c r="F884" s="222" t="s">
        <v>1292</v>
      </c>
      <c r="G884" s="44"/>
      <c r="H884" s="44"/>
      <c r="I884" s="218"/>
      <c r="J884" s="44"/>
      <c r="K884" s="44"/>
      <c r="L884" s="48"/>
      <c r="M884" s="219"/>
      <c r="N884" s="220"/>
      <c r="O884" s="88"/>
      <c r="P884" s="88"/>
      <c r="Q884" s="88"/>
      <c r="R884" s="88"/>
      <c r="S884" s="88"/>
      <c r="T884" s="89"/>
      <c r="U884" s="42"/>
      <c r="V884" s="42"/>
      <c r="W884" s="42"/>
      <c r="X884" s="42"/>
      <c r="Y884" s="42"/>
      <c r="Z884" s="42"/>
      <c r="AA884" s="42"/>
      <c r="AB884" s="42"/>
      <c r="AC884" s="42"/>
      <c r="AD884" s="42"/>
      <c r="AE884" s="42"/>
      <c r="AT884" s="20" t="s">
        <v>143</v>
      </c>
      <c r="AU884" s="20" t="s">
        <v>81</v>
      </c>
    </row>
    <row r="885" s="13" customFormat="1">
      <c r="A885" s="13"/>
      <c r="B885" s="223"/>
      <c r="C885" s="224"/>
      <c r="D885" s="216" t="s">
        <v>145</v>
      </c>
      <c r="E885" s="225" t="s">
        <v>21</v>
      </c>
      <c r="F885" s="226" t="s">
        <v>1293</v>
      </c>
      <c r="G885" s="224"/>
      <c r="H885" s="227">
        <v>3</v>
      </c>
      <c r="I885" s="228"/>
      <c r="J885" s="224"/>
      <c r="K885" s="224"/>
      <c r="L885" s="229"/>
      <c r="M885" s="230"/>
      <c r="N885" s="231"/>
      <c r="O885" s="231"/>
      <c r="P885" s="231"/>
      <c r="Q885" s="231"/>
      <c r="R885" s="231"/>
      <c r="S885" s="231"/>
      <c r="T885" s="232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3" t="s">
        <v>145</v>
      </c>
      <c r="AU885" s="233" t="s">
        <v>81</v>
      </c>
      <c r="AV885" s="13" t="s">
        <v>81</v>
      </c>
      <c r="AW885" s="13" t="s">
        <v>36</v>
      </c>
      <c r="AX885" s="13" t="s">
        <v>79</v>
      </c>
      <c r="AY885" s="233" t="s">
        <v>131</v>
      </c>
    </row>
    <row r="886" s="2" customFormat="1" ht="24.15" customHeight="1">
      <c r="A886" s="42"/>
      <c r="B886" s="43"/>
      <c r="C886" s="203" t="s">
        <v>1294</v>
      </c>
      <c r="D886" s="203" t="s">
        <v>134</v>
      </c>
      <c r="E886" s="204" t="s">
        <v>1295</v>
      </c>
      <c r="F886" s="205" t="s">
        <v>1296</v>
      </c>
      <c r="G886" s="206" t="s">
        <v>137</v>
      </c>
      <c r="H886" s="207">
        <v>1</v>
      </c>
      <c r="I886" s="208"/>
      <c r="J886" s="209">
        <f>ROUND(I886*H886,2)</f>
        <v>0</v>
      </c>
      <c r="K886" s="205" t="s">
        <v>138</v>
      </c>
      <c r="L886" s="48"/>
      <c r="M886" s="210" t="s">
        <v>21</v>
      </c>
      <c r="N886" s="211" t="s">
        <v>45</v>
      </c>
      <c r="O886" s="88"/>
      <c r="P886" s="212">
        <f>O886*H886</f>
        <v>0</v>
      </c>
      <c r="Q886" s="212">
        <v>0</v>
      </c>
      <c r="R886" s="212">
        <f>Q886*H886</f>
        <v>0</v>
      </c>
      <c r="S886" s="212">
        <v>0</v>
      </c>
      <c r="T886" s="213">
        <f>S886*H886</f>
        <v>0</v>
      </c>
      <c r="U886" s="42"/>
      <c r="V886" s="42"/>
      <c r="W886" s="42"/>
      <c r="X886" s="42"/>
      <c r="Y886" s="42"/>
      <c r="Z886" s="42"/>
      <c r="AA886" s="42"/>
      <c r="AB886" s="42"/>
      <c r="AC886" s="42"/>
      <c r="AD886" s="42"/>
      <c r="AE886" s="42"/>
      <c r="AR886" s="214" t="s">
        <v>273</v>
      </c>
      <c r="AT886" s="214" t="s">
        <v>134</v>
      </c>
      <c r="AU886" s="214" t="s">
        <v>81</v>
      </c>
      <c r="AY886" s="20" t="s">
        <v>131</v>
      </c>
      <c r="BE886" s="215">
        <f>IF(N886="základní",J886,0)</f>
        <v>0</v>
      </c>
      <c r="BF886" s="215">
        <f>IF(N886="snížená",J886,0)</f>
        <v>0</v>
      </c>
      <c r="BG886" s="215">
        <f>IF(N886="zákl. přenesená",J886,0)</f>
        <v>0</v>
      </c>
      <c r="BH886" s="215">
        <f>IF(N886="sníž. přenesená",J886,0)</f>
        <v>0</v>
      </c>
      <c r="BI886" s="215">
        <f>IF(N886="nulová",J886,0)</f>
        <v>0</v>
      </c>
      <c r="BJ886" s="20" t="s">
        <v>79</v>
      </c>
      <c r="BK886" s="215">
        <f>ROUND(I886*H886,2)</f>
        <v>0</v>
      </c>
      <c r="BL886" s="20" t="s">
        <v>273</v>
      </c>
      <c r="BM886" s="214" t="s">
        <v>1297</v>
      </c>
    </row>
    <row r="887" s="2" customFormat="1">
      <c r="A887" s="42"/>
      <c r="B887" s="43"/>
      <c r="C887" s="44"/>
      <c r="D887" s="216" t="s">
        <v>141</v>
      </c>
      <c r="E887" s="44"/>
      <c r="F887" s="217" t="s">
        <v>1298</v>
      </c>
      <c r="G887" s="44"/>
      <c r="H887" s="44"/>
      <c r="I887" s="218"/>
      <c r="J887" s="44"/>
      <c r="K887" s="44"/>
      <c r="L887" s="48"/>
      <c r="M887" s="219"/>
      <c r="N887" s="220"/>
      <c r="O887" s="88"/>
      <c r="P887" s="88"/>
      <c r="Q887" s="88"/>
      <c r="R887" s="88"/>
      <c r="S887" s="88"/>
      <c r="T887" s="89"/>
      <c r="U887" s="42"/>
      <c r="V887" s="42"/>
      <c r="W887" s="42"/>
      <c r="X887" s="42"/>
      <c r="Y887" s="42"/>
      <c r="Z887" s="42"/>
      <c r="AA887" s="42"/>
      <c r="AB887" s="42"/>
      <c r="AC887" s="42"/>
      <c r="AD887" s="42"/>
      <c r="AE887" s="42"/>
      <c r="AT887" s="20" t="s">
        <v>141</v>
      </c>
      <c r="AU887" s="20" t="s">
        <v>81</v>
      </c>
    </row>
    <row r="888" s="2" customFormat="1">
      <c r="A888" s="42"/>
      <c r="B888" s="43"/>
      <c r="C888" s="44"/>
      <c r="D888" s="221" t="s">
        <v>143</v>
      </c>
      <c r="E888" s="44"/>
      <c r="F888" s="222" t="s">
        <v>1299</v>
      </c>
      <c r="G888" s="44"/>
      <c r="H888" s="44"/>
      <c r="I888" s="218"/>
      <c r="J888" s="44"/>
      <c r="K888" s="44"/>
      <c r="L888" s="48"/>
      <c r="M888" s="219"/>
      <c r="N888" s="220"/>
      <c r="O888" s="88"/>
      <c r="P888" s="88"/>
      <c r="Q888" s="88"/>
      <c r="R888" s="88"/>
      <c r="S888" s="88"/>
      <c r="T888" s="89"/>
      <c r="U888" s="42"/>
      <c r="V888" s="42"/>
      <c r="W888" s="42"/>
      <c r="X888" s="42"/>
      <c r="Y888" s="42"/>
      <c r="Z888" s="42"/>
      <c r="AA888" s="42"/>
      <c r="AB888" s="42"/>
      <c r="AC888" s="42"/>
      <c r="AD888" s="42"/>
      <c r="AE888" s="42"/>
      <c r="AT888" s="20" t="s">
        <v>143</v>
      </c>
      <c r="AU888" s="20" t="s">
        <v>81</v>
      </c>
    </row>
    <row r="889" s="2" customFormat="1" ht="49.05" customHeight="1">
      <c r="A889" s="42"/>
      <c r="B889" s="43"/>
      <c r="C889" s="266" t="s">
        <v>1300</v>
      </c>
      <c r="D889" s="266" t="s">
        <v>327</v>
      </c>
      <c r="E889" s="267" t="s">
        <v>1301</v>
      </c>
      <c r="F889" s="268" t="s">
        <v>1302</v>
      </c>
      <c r="G889" s="269" t="s">
        <v>137</v>
      </c>
      <c r="H889" s="270">
        <v>1</v>
      </c>
      <c r="I889" s="271"/>
      <c r="J889" s="272">
        <f>ROUND(I889*H889,2)</f>
        <v>0</v>
      </c>
      <c r="K889" s="268" t="s">
        <v>21</v>
      </c>
      <c r="L889" s="273"/>
      <c r="M889" s="274" t="s">
        <v>21</v>
      </c>
      <c r="N889" s="275" t="s">
        <v>45</v>
      </c>
      <c r="O889" s="88"/>
      <c r="P889" s="212">
        <f>O889*H889</f>
        <v>0</v>
      </c>
      <c r="Q889" s="212">
        <v>0.024</v>
      </c>
      <c r="R889" s="212">
        <f>Q889*H889</f>
        <v>0.024</v>
      </c>
      <c r="S889" s="212">
        <v>0</v>
      </c>
      <c r="T889" s="213">
        <f>S889*H889</f>
        <v>0</v>
      </c>
      <c r="U889" s="42"/>
      <c r="V889" s="42"/>
      <c r="W889" s="42"/>
      <c r="X889" s="42"/>
      <c r="Y889" s="42"/>
      <c r="Z889" s="42"/>
      <c r="AA889" s="42"/>
      <c r="AB889" s="42"/>
      <c r="AC889" s="42"/>
      <c r="AD889" s="42"/>
      <c r="AE889" s="42"/>
      <c r="AR889" s="214" t="s">
        <v>403</v>
      </c>
      <c r="AT889" s="214" t="s">
        <v>327</v>
      </c>
      <c r="AU889" s="214" t="s">
        <v>81</v>
      </c>
      <c r="AY889" s="20" t="s">
        <v>131</v>
      </c>
      <c r="BE889" s="215">
        <f>IF(N889="základní",J889,0)</f>
        <v>0</v>
      </c>
      <c r="BF889" s="215">
        <f>IF(N889="snížená",J889,0)</f>
        <v>0</v>
      </c>
      <c r="BG889" s="215">
        <f>IF(N889="zákl. přenesená",J889,0)</f>
        <v>0</v>
      </c>
      <c r="BH889" s="215">
        <f>IF(N889="sníž. přenesená",J889,0)</f>
        <v>0</v>
      </c>
      <c r="BI889" s="215">
        <f>IF(N889="nulová",J889,0)</f>
        <v>0</v>
      </c>
      <c r="BJ889" s="20" t="s">
        <v>79</v>
      </c>
      <c r="BK889" s="215">
        <f>ROUND(I889*H889,2)</f>
        <v>0</v>
      </c>
      <c r="BL889" s="20" t="s">
        <v>273</v>
      </c>
      <c r="BM889" s="214" t="s">
        <v>1303</v>
      </c>
    </row>
    <row r="890" s="2" customFormat="1">
      <c r="A890" s="42"/>
      <c r="B890" s="43"/>
      <c r="C890" s="44"/>
      <c r="D890" s="216" t="s">
        <v>141</v>
      </c>
      <c r="E890" s="44"/>
      <c r="F890" s="217" t="s">
        <v>1304</v>
      </c>
      <c r="G890" s="44"/>
      <c r="H890" s="44"/>
      <c r="I890" s="218"/>
      <c r="J890" s="44"/>
      <c r="K890" s="44"/>
      <c r="L890" s="48"/>
      <c r="M890" s="219"/>
      <c r="N890" s="220"/>
      <c r="O890" s="88"/>
      <c r="P890" s="88"/>
      <c r="Q890" s="88"/>
      <c r="R890" s="88"/>
      <c r="S890" s="88"/>
      <c r="T890" s="89"/>
      <c r="U890" s="42"/>
      <c r="V890" s="42"/>
      <c r="W890" s="42"/>
      <c r="X890" s="42"/>
      <c r="Y890" s="42"/>
      <c r="Z890" s="42"/>
      <c r="AA890" s="42"/>
      <c r="AB890" s="42"/>
      <c r="AC890" s="42"/>
      <c r="AD890" s="42"/>
      <c r="AE890" s="42"/>
      <c r="AT890" s="20" t="s">
        <v>141</v>
      </c>
      <c r="AU890" s="20" t="s">
        <v>81</v>
      </c>
    </row>
    <row r="891" s="2" customFormat="1" ht="24.15" customHeight="1">
      <c r="A891" s="42"/>
      <c r="B891" s="43"/>
      <c r="C891" s="203" t="s">
        <v>1305</v>
      </c>
      <c r="D891" s="203" t="s">
        <v>134</v>
      </c>
      <c r="E891" s="204" t="s">
        <v>1306</v>
      </c>
      <c r="F891" s="205" t="s">
        <v>1307</v>
      </c>
      <c r="G891" s="206" t="s">
        <v>137</v>
      </c>
      <c r="H891" s="207">
        <v>4</v>
      </c>
      <c r="I891" s="208"/>
      <c r="J891" s="209">
        <f>ROUND(I891*H891,2)</f>
        <v>0</v>
      </c>
      <c r="K891" s="205" t="s">
        <v>138</v>
      </c>
      <c r="L891" s="48"/>
      <c r="M891" s="210" t="s">
        <v>21</v>
      </c>
      <c r="N891" s="211" t="s">
        <v>45</v>
      </c>
      <c r="O891" s="88"/>
      <c r="P891" s="212">
        <f>O891*H891</f>
        <v>0</v>
      </c>
      <c r="Q891" s="212">
        <v>0</v>
      </c>
      <c r="R891" s="212">
        <f>Q891*H891</f>
        <v>0</v>
      </c>
      <c r="S891" s="212">
        <v>0</v>
      </c>
      <c r="T891" s="213">
        <f>S891*H891</f>
        <v>0</v>
      </c>
      <c r="U891" s="42"/>
      <c r="V891" s="42"/>
      <c r="W891" s="42"/>
      <c r="X891" s="42"/>
      <c r="Y891" s="42"/>
      <c r="Z891" s="42"/>
      <c r="AA891" s="42"/>
      <c r="AB891" s="42"/>
      <c r="AC891" s="42"/>
      <c r="AD891" s="42"/>
      <c r="AE891" s="42"/>
      <c r="AR891" s="214" t="s">
        <v>273</v>
      </c>
      <c r="AT891" s="214" t="s">
        <v>134</v>
      </c>
      <c r="AU891" s="214" t="s">
        <v>81</v>
      </c>
      <c r="AY891" s="20" t="s">
        <v>131</v>
      </c>
      <c r="BE891" s="215">
        <f>IF(N891="základní",J891,0)</f>
        <v>0</v>
      </c>
      <c r="BF891" s="215">
        <f>IF(N891="snížená",J891,0)</f>
        <v>0</v>
      </c>
      <c r="BG891" s="215">
        <f>IF(N891="zákl. přenesená",J891,0)</f>
        <v>0</v>
      </c>
      <c r="BH891" s="215">
        <f>IF(N891="sníž. přenesená",J891,0)</f>
        <v>0</v>
      </c>
      <c r="BI891" s="215">
        <f>IF(N891="nulová",J891,0)</f>
        <v>0</v>
      </c>
      <c r="BJ891" s="20" t="s">
        <v>79</v>
      </c>
      <c r="BK891" s="215">
        <f>ROUND(I891*H891,2)</f>
        <v>0</v>
      </c>
      <c r="BL891" s="20" t="s">
        <v>273</v>
      </c>
      <c r="BM891" s="214" t="s">
        <v>1308</v>
      </c>
    </row>
    <row r="892" s="2" customFormat="1">
      <c r="A892" s="42"/>
      <c r="B892" s="43"/>
      <c r="C892" s="44"/>
      <c r="D892" s="216" t="s">
        <v>141</v>
      </c>
      <c r="E892" s="44"/>
      <c r="F892" s="217" t="s">
        <v>1309</v>
      </c>
      <c r="G892" s="44"/>
      <c r="H892" s="44"/>
      <c r="I892" s="218"/>
      <c r="J892" s="44"/>
      <c r="K892" s="44"/>
      <c r="L892" s="48"/>
      <c r="M892" s="219"/>
      <c r="N892" s="220"/>
      <c r="O892" s="88"/>
      <c r="P892" s="88"/>
      <c r="Q892" s="88"/>
      <c r="R892" s="88"/>
      <c r="S892" s="88"/>
      <c r="T892" s="89"/>
      <c r="U892" s="42"/>
      <c r="V892" s="42"/>
      <c r="W892" s="42"/>
      <c r="X892" s="42"/>
      <c r="Y892" s="42"/>
      <c r="Z892" s="42"/>
      <c r="AA892" s="42"/>
      <c r="AB892" s="42"/>
      <c r="AC892" s="42"/>
      <c r="AD892" s="42"/>
      <c r="AE892" s="42"/>
      <c r="AT892" s="20" t="s">
        <v>141</v>
      </c>
      <c r="AU892" s="20" t="s">
        <v>81</v>
      </c>
    </row>
    <row r="893" s="2" customFormat="1">
      <c r="A893" s="42"/>
      <c r="B893" s="43"/>
      <c r="C893" s="44"/>
      <c r="D893" s="221" t="s">
        <v>143</v>
      </c>
      <c r="E893" s="44"/>
      <c r="F893" s="222" t="s">
        <v>1310</v>
      </c>
      <c r="G893" s="44"/>
      <c r="H893" s="44"/>
      <c r="I893" s="218"/>
      <c r="J893" s="44"/>
      <c r="K893" s="44"/>
      <c r="L893" s="48"/>
      <c r="M893" s="219"/>
      <c r="N893" s="220"/>
      <c r="O893" s="88"/>
      <c r="P893" s="88"/>
      <c r="Q893" s="88"/>
      <c r="R893" s="88"/>
      <c r="S893" s="88"/>
      <c r="T893" s="89"/>
      <c r="U893" s="42"/>
      <c r="V893" s="42"/>
      <c r="W893" s="42"/>
      <c r="X893" s="42"/>
      <c r="Y893" s="42"/>
      <c r="Z893" s="42"/>
      <c r="AA893" s="42"/>
      <c r="AB893" s="42"/>
      <c r="AC893" s="42"/>
      <c r="AD893" s="42"/>
      <c r="AE893" s="42"/>
      <c r="AT893" s="20" t="s">
        <v>143</v>
      </c>
      <c r="AU893" s="20" t="s">
        <v>81</v>
      </c>
    </row>
    <row r="894" s="2" customFormat="1" ht="49.05" customHeight="1">
      <c r="A894" s="42"/>
      <c r="B894" s="43"/>
      <c r="C894" s="266" t="s">
        <v>1311</v>
      </c>
      <c r="D894" s="266" t="s">
        <v>327</v>
      </c>
      <c r="E894" s="267" t="s">
        <v>1312</v>
      </c>
      <c r="F894" s="268" t="s">
        <v>1313</v>
      </c>
      <c r="G894" s="269" t="s">
        <v>137</v>
      </c>
      <c r="H894" s="270">
        <v>4</v>
      </c>
      <c r="I894" s="271"/>
      <c r="J894" s="272">
        <f>ROUND(I894*H894,2)</f>
        <v>0</v>
      </c>
      <c r="K894" s="268" t="s">
        <v>21</v>
      </c>
      <c r="L894" s="273"/>
      <c r="M894" s="274" t="s">
        <v>21</v>
      </c>
      <c r="N894" s="275" t="s">
        <v>45</v>
      </c>
      <c r="O894" s="88"/>
      <c r="P894" s="212">
        <f>O894*H894</f>
        <v>0</v>
      </c>
      <c r="Q894" s="212">
        <v>0.027</v>
      </c>
      <c r="R894" s="212">
        <f>Q894*H894</f>
        <v>0.108</v>
      </c>
      <c r="S894" s="212">
        <v>0</v>
      </c>
      <c r="T894" s="213">
        <f>S894*H894</f>
        <v>0</v>
      </c>
      <c r="U894" s="42"/>
      <c r="V894" s="42"/>
      <c r="W894" s="42"/>
      <c r="X894" s="42"/>
      <c r="Y894" s="42"/>
      <c r="Z894" s="42"/>
      <c r="AA894" s="42"/>
      <c r="AB894" s="42"/>
      <c r="AC894" s="42"/>
      <c r="AD894" s="42"/>
      <c r="AE894" s="42"/>
      <c r="AR894" s="214" t="s">
        <v>403</v>
      </c>
      <c r="AT894" s="214" t="s">
        <v>327</v>
      </c>
      <c r="AU894" s="214" t="s">
        <v>81</v>
      </c>
      <c r="AY894" s="20" t="s">
        <v>131</v>
      </c>
      <c r="BE894" s="215">
        <f>IF(N894="základní",J894,0)</f>
        <v>0</v>
      </c>
      <c r="BF894" s="215">
        <f>IF(N894="snížená",J894,0)</f>
        <v>0</v>
      </c>
      <c r="BG894" s="215">
        <f>IF(N894="zákl. přenesená",J894,0)</f>
        <v>0</v>
      </c>
      <c r="BH894" s="215">
        <f>IF(N894="sníž. přenesená",J894,0)</f>
        <v>0</v>
      </c>
      <c r="BI894" s="215">
        <f>IF(N894="nulová",J894,0)</f>
        <v>0</v>
      </c>
      <c r="BJ894" s="20" t="s">
        <v>79</v>
      </c>
      <c r="BK894" s="215">
        <f>ROUND(I894*H894,2)</f>
        <v>0</v>
      </c>
      <c r="BL894" s="20" t="s">
        <v>273</v>
      </c>
      <c r="BM894" s="214" t="s">
        <v>1314</v>
      </c>
    </row>
    <row r="895" s="2" customFormat="1">
      <c r="A895" s="42"/>
      <c r="B895" s="43"/>
      <c r="C895" s="44"/>
      <c r="D895" s="216" t="s">
        <v>141</v>
      </c>
      <c r="E895" s="44"/>
      <c r="F895" s="217" t="s">
        <v>1313</v>
      </c>
      <c r="G895" s="44"/>
      <c r="H895" s="44"/>
      <c r="I895" s="218"/>
      <c r="J895" s="44"/>
      <c r="K895" s="44"/>
      <c r="L895" s="48"/>
      <c r="M895" s="219"/>
      <c r="N895" s="220"/>
      <c r="O895" s="88"/>
      <c r="P895" s="88"/>
      <c r="Q895" s="88"/>
      <c r="R895" s="88"/>
      <c r="S895" s="88"/>
      <c r="T895" s="89"/>
      <c r="U895" s="42"/>
      <c r="V895" s="42"/>
      <c r="W895" s="42"/>
      <c r="X895" s="42"/>
      <c r="Y895" s="42"/>
      <c r="Z895" s="42"/>
      <c r="AA895" s="42"/>
      <c r="AB895" s="42"/>
      <c r="AC895" s="42"/>
      <c r="AD895" s="42"/>
      <c r="AE895" s="42"/>
      <c r="AT895" s="20" t="s">
        <v>141</v>
      </c>
      <c r="AU895" s="20" t="s">
        <v>81</v>
      </c>
    </row>
    <row r="896" s="2" customFormat="1" ht="24.15" customHeight="1">
      <c r="A896" s="42"/>
      <c r="B896" s="43"/>
      <c r="C896" s="203" t="s">
        <v>1315</v>
      </c>
      <c r="D896" s="203" t="s">
        <v>134</v>
      </c>
      <c r="E896" s="204" t="s">
        <v>1316</v>
      </c>
      <c r="F896" s="205" t="s">
        <v>1317</v>
      </c>
      <c r="G896" s="206" t="s">
        <v>137</v>
      </c>
      <c r="H896" s="207">
        <v>5</v>
      </c>
      <c r="I896" s="208"/>
      <c r="J896" s="209">
        <f>ROUND(I896*H896,2)</f>
        <v>0</v>
      </c>
      <c r="K896" s="205" t="s">
        <v>138</v>
      </c>
      <c r="L896" s="48"/>
      <c r="M896" s="210" t="s">
        <v>21</v>
      </c>
      <c r="N896" s="211" t="s">
        <v>45</v>
      </c>
      <c r="O896" s="88"/>
      <c r="P896" s="212">
        <f>O896*H896</f>
        <v>0</v>
      </c>
      <c r="Q896" s="212">
        <v>0</v>
      </c>
      <c r="R896" s="212">
        <f>Q896*H896</f>
        <v>0</v>
      </c>
      <c r="S896" s="212">
        <v>0</v>
      </c>
      <c r="T896" s="213">
        <f>S896*H896</f>
        <v>0</v>
      </c>
      <c r="U896" s="42"/>
      <c r="V896" s="42"/>
      <c r="W896" s="42"/>
      <c r="X896" s="42"/>
      <c r="Y896" s="42"/>
      <c r="Z896" s="42"/>
      <c r="AA896" s="42"/>
      <c r="AB896" s="42"/>
      <c r="AC896" s="42"/>
      <c r="AD896" s="42"/>
      <c r="AE896" s="42"/>
      <c r="AR896" s="214" t="s">
        <v>273</v>
      </c>
      <c r="AT896" s="214" t="s">
        <v>134</v>
      </c>
      <c r="AU896" s="214" t="s">
        <v>81</v>
      </c>
      <c r="AY896" s="20" t="s">
        <v>131</v>
      </c>
      <c r="BE896" s="215">
        <f>IF(N896="základní",J896,0)</f>
        <v>0</v>
      </c>
      <c r="BF896" s="215">
        <f>IF(N896="snížená",J896,0)</f>
        <v>0</v>
      </c>
      <c r="BG896" s="215">
        <f>IF(N896="zákl. přenesená",J896,0)</f>
        <v>0</v>
      </c>
      <c r="BH896" s="215">
        <f>IF(N896="sníž. přenesená",J896,0)</f>
        <v>0</v>
      </c>
      <c r="BI896" s="215">
        <f>IF(N896="nulová",J896,0)</f>
        <v>0</v>
      </c>
      <c r="BJ896" s="20" t="s">
        <v>79</v>
      </c>
      <c r="BK896" s="215">
        <f>ROUND(I896*H896,2)</f>
        <v>0</v>
      </c>
      <c r="BL896" s="20" t="s">
        <v>273</v>
      </c>
      <c r="BM896" s="214" t="s">
        <v>1318</v>
      </c>
    </row>
    <row r="897" s="2" customFormat="1">
      <c r="A897" s="42"/>
      <c r="B897" s="43"/>
      <c r="C897" s="44"/>
      <c r="D897" s="216" t="s">
        <v>141</v>
      </c>
      <c r="E897" s="44"/>
      <c r="F897" s="217" t="s">
        <v>1319</v>
      </c>
      <c r="G897" s="44"/>
      <c r="H897" s="44"/>
      <c r="I897" s="218"/>
      <c r="J897" s="44"/>
      <c r="K897" s="44"/>
      <c r="L897" s="48"/>
      <c r="M897" s="219"/>
      <c r="N897" s="220"/>
      <c r="O897" s="88"/>
      <c r="P897" s="88"/>
      <c r="Q897" s="88"/>
      <c r="R897" s="88"/>
      <c r="S897" s="88"/>
      <c r="T897" s="89"/>
      <c r="U897" s="42"/>
      <c r="V897" s="42"/>
      <c r="W897" s="42"/>
      <c r="X897" s="42"/>
      <c r="Y897" s="42"/>
      <c r="Z897" s="42"/>
      <c r="AA897" s="42"/>
      <c r="AB897" s="42"/>
      <c r="AC897" s="42"/>
      <c r="AD897" s="42"/>
      <c r="AE897" s="42"/>
      <c r="AT897" s="20" t="s">
        <v>141</v>
      </c>
      <c r="AU897" s="20" t="s">
        <v>81</v>
      </c>
    </row>
    <row r="898" s="2" customFormat="1">
      <c r="A898" s="42"/>
      <c r="B898" s="43"/>
      <c r="C898" s="44"/>
      <c r="D898" s="221" t="s">
        <v>143</v>
      </c>
      <c r="E898" s="44"/>
      <c r="F898" s="222" t="s">
        <v>1320</v>
      </c>
      <c r="G898" s="44"/>
      <c r="H898" s="44"/>
      <c r="I898" s="218"/>
      <c r="J898" s="44"/>
      <c r="K898" s="44"/>
      <c r="L898" s="48"/>
      <c r="M898" s="219"/>
      <c r="N898" s="220"/>
      <c r="O898" s="88"/>
      <c r="P898" s="88"/>
      <c r="Q898" s="88"/>
      <c r="R898" s="88"/>
      <c r="S898" s="88"/>
      <c r="T898" s="89"/>
      <c r="U898" s="42"/>
      <c r="V898" s="42"/>
      <c r="W898" s="42"/>
      <c r="X898" s="42"/>
      <c r="Y898" s="42"/>
      <c r="Z898" s="42"/>
      <c r="AA898" s="42"/>
      <c r="AB898" s="42"/>
      <c r="AC898" s="42"/>
      <c r="AD898" s="42"/>
      <c r="AE898" s="42"/>
      <c r="AT898" s="20" t="s">
        <v>143</v>
      </c>
      <c r="AU898" s="20" t="s">
        <v>81</v>
      </c>
    </row>
    <row r="899" s="2" customFormat="1" ht="16.5" customHeight="1">
      <c r="A899" s="42"/>
      <c r="B899" s="43"/>
      <c r="C899" s="266" t="s">
        <v>1321</v>
      </c>
      <c r="D899" s="266" t="s">
        <v>327</v>
      </c>
      <c r="E899" s="267" t="s">
        <v>1322</v>
      </c>
      <c r="F899" s="268" t="s">
        <v>1323</v>
      </c>
      <c r="G899" s="269" t="s">
        <v>137</v>
      </c>
      <c r="H899" s="270">
        <v>5</v>
      </c>
      <c r="I899" s="271"/>
      <c r="J899" s="272">
        <f>ROUND(I899*H899,2)</f>
        <v>0</v>
      </c>
      <c r="K899" s="268" t="s">
        <v>21</v>
      </c>
      <c r="L899" s="273"/>
      <c r="M899" s="274" t="s">
        <v>21</v>
      </c>
      <c r="N899" s="275" t="s">
        <v>45</v>
      </c>
      <c r="O899" s="88"/>
      <c r="P899" s="212">
        <f>O899*H899</f>
        <v>0</v>
      </c>
      <c r="Q899" s="212">
        <v>0.0023999999999999998</v>
      </c>
      <c r="R899" s="212">
        <f>Q899*H899</f>
        <v>0.011999999999999999</v>
      </c>
      <c r="S899" s="212">
        <v>0</v>
      </c>
      <c r="T899" s="213">
        <f>S899*H899</f>
        <v>0</v>
      </c>
      <c r="U899" s="42"/>
      <c r="V899" s="42"/>
      <c r="W899" s="42"/>
      <c r="X899" s="42"/>
      <c r="Y899" s="42"/>
      <c r="Z899" s="42"/>
      <c r="AA899" s="42"/>
      <c r="AB899" s="42"/>
      <c r="AC899" s="42"/>
      <c r="AD899" s="42"/>
      <c r="AE899" s="42"/>
      <c r="AR899" s="214" t="s">
        <v>403</v>
      </c>
      <c r="AT899" s="214" t="s">
        <v>327</v>
      </c>
      <c r="AU899" s="214" t="s">
        <v>81</v>
      </c>
      <c r="AY899" s="20" t="s">
        <v>131</v>
      </c>
      <c r="BE899" s="215">
        <f>IF(N899="základní",J899,0)</f>
        <v>0</v>
      </c>
      <c r="BF899" s="215">
        <f>IF(N899="snížená",J899,0)</f>
        <v>0</v>
      </c>
      <c r="BG899" s="215">
        <f>IF(N899="zákl. přenesená",J899,0)</f>
        <v>0</v>
      </c>
      <c r="BH899" s="215">
        <f>IF(N899="sníž. přenesená",J899,0)</f>
        <v>0</v>
      </c>
      <c r="BI899" s="215">
        <f>IF(N899="nulová",J899,0)</f>
        <v>0</v>
      </c>
      <c r="BJ899" s="20" t="s">
        <v>79</v>
      </c>
      <c r="BK899" s="215">
        <f>ROUND(I899*H899,2)</f>
        <v>0</v>
      </c>
      <c r="BL899" s="20" t="s">
        <v>273</v>
      </c>
      <c r="BM899" s="214" t="s">
        <v>1324</v>
      </c>
    </row>
    <row r="900" s="2" customFormat="1">
      <c r="A900" s="42"/>
      <c r="B900" s="43"/>
      <c r="C900" s="44"/>
      <c r="D900" s="216" t="s">
        <v>141</v>
      </c>
      <c r="E900" s="44"/>
      <c r="F900" s="217" t="s">
        <v>1323</v>
      </c>
      <c r="G900" s="44"/>
      <c r="H900" s="44"/>
      <c r="I900" s="218"/>
      <c r="J900" s="44"/>
      <c r="K900" s="44"/>
      <c r="L900" s="48"/>
      <c r="M900" s="219"/>
      <c r="N900" s="220"/>
      <c r="O900" s="88"/>
      <c r="P900" s="88"/>
      <c r="Q900" s="88"/>
      <c r="R900" s="88"/>
      <c r="S900" s="88"/>
      <c r="T900" s="89"/>
      <c r="U900" s="42"/>
      <c r="V900" s="42"/>
      <c r="W900" s="42"/>
      <c r="X900" s="42"/>
      <c r="Y900" s="42"/>
      <c r="Z900" s="42"/>
      <c r="AA900" s="42"/>
      <c r="AB900" s="42"/>
      <c r="AC900" s="42"/>
      <c r="AD900" s="42"/>
      <c r="AE900" s="42"/>
      <c r="AT900" s="20" t="s">
        <v>141</v>
      </c>
      <c r="AU900" s="20" t="s">
        <v>81</v>
      </c>
    </row>
    <row r="901" s="2" customFormat="1" ht="21.75" customHeight="1">
      <c r="A901" s="42"/>
      <c r="B901" s="43"/>
      <c r="C901" s="203" t="s">
        <v>1325</v>
      </c>
      <c r="D901" s="203" t="s">
        <v>134</v>
      </c>
      <c r="E901" s="204" t="s">
        <v>1326</v>
      </c>
      <c r="F901" s="205" t="s">
        <v>1327</v>
      </c>
      <c r="G901" s="206" t="s">
        <v>137</v>
      </c>
      <c r="H901" s="207">
        <v>5</v>
      </c>
      <c r="I901" s="208"/>
      <c r="J901" s="209">
        <f>ROUND(I901*H901,2)</f>
        <v>0</v>
      </c>
      <c r="K901" s="205" t="s">
        <v>21</v>
      </c>
      <c r="L901" s="48"/>
      <c r="M901" s="210" t="s">
        <v>21</v>
      </c>
      <c r="N901" s="211" t="s">
        <v>45</v>
      </c>
      <c r="O901" s="88"/>
      <c r="P901" s="212">
        <f>O901*H901</f>
        <v>0</v>
      </c>
      <c r="Q901" s="212">
        <v>0</v>
      </c>
      <c r="R901" s="212">
        <f>Q901*H901</f>
        <v>0</v>
      </c>
      <c r="S901" s="212">
        <v>0</v>
      </c>
      <c r="T901" s="213">
        <f>S901*H901</f>
        <v>0</v>
      </c>
      <c r="U901" s="42"/>
      <c r="V901" s="42"/>
      <c r="W901" s="42"/>
      <c r="X901" s="42"/>
      <c r="Y901" s="42"/>
      <c r="Z901" s="42"/>
      <c r="AA901" s="42"/>
      <c r="AB901" s="42"/>
      <c r="AC901" s="42"/>
      <c r="AD901" s="42"/>
      <c r="AE901" s="42"/>
      <c r="AR901" s="214" t="s">
        <v>273</v>
      </c>
      <c r="AT901" s="214" t="s">
        <v>134</v>
      </c>
      <c r="AU901" s="214" t="s">
        <v>81</v>
      </c>
      <c r="AY901" s="20" t="s">
        <v>131</v>
      </c>
      <c r="BE901" s="215">
        <f>IF(N901="základní",J901,0)</f>
        <v>0</v>
      </c>
      <c r="BF901" s="215">
        <f>IF(N901="snížená",J901,0)</f>
        <v>0</v>
      </c>
      <c r="BG901" s="215">
        <f>IF(N901="zákl. přenesená",J901,0)</f>
        <v>0</v>
      </c>
      <c r="BH901" s="215">
        <f>IF(N901="sníž. přenesená",J901,0)</f>
        <v>0</v>
      </c>
      <c r="BI901" s="215">
        <f>IF(N901="nulová",J901,0)</f>
        <v>0</v>
      </c>
      <c r="BJ901" s="20" t="s">
        <v>79</v>
      </c>
      <c r="BK901" s="215">
        <f>ROUND(I901*H901,2)</f>
        <v>0</v>
      </c>
      <c r="BL901" s="20" t="s">
        <v>273</v>
      </c>
      <c r="BM901" s="214" t="s">
        <v>1328</v>
      </c>
    </row>
    <row r="902" s="2" customFormat="1">
      <c r="A902" s="42"/>
      <c r="B902" s="43"/>
      <c r="C902" s="44"/>
      <c r="D902" s="216" t="s">
        <v>141</v>
      </c>
      <c r="E902" s="44"/>
      <c r="F902" s="217" t="s">
        <v>1327</v>
      </c>
      <c r="G902" s="44"/>
      <c r="H902" s="44"/>
      <c r="I902" s="218"/>
      <c r="J902" s="44"/>
      <c r="K902" s="44"/>
      <c r="L902" s="48"/>
      <c r="M902" s="219"/>
      <c r="N902" s="220"/>
      <c r="O902" s="88"/>
      <c r="P902" s="88"/>
      <c r="Q902" s="88"/>
      <c r="R902" s="88"/>
      <c r="S902" s="88"/>
      <c r="T902" s="89"/>
      <c r="U902" s="42"/>
      <c r="V902" s="42"/>
      <c r="W902" s="42"/>
      <c r="X902" s="42"/>
      <c r="Y902" s="42"/>
      <c r="Z902" s="42"/>
      <c r="AA902" s="42"/>
      <c r="AB902" s="42"/>
      <c r="AC902" s="42"/>
      <c r="AD902" s="42"/>
      <c r="AE902" s="42"/>
      <c r="AT902" s="20" t="s">
        <v>141</v>
      </c>
      <c r="AU902" s="20" t="s">
        <v>81</v>
      </c>
    </row>
    <row r="903" s="13" customFormat="1">
      <c r="A903" s="13"/>
      <c r="B903" s="223"/>
      <c r="C903" s="224"/>
      <c r="D903" s="216" t="s">
        <v>145</v>
      </c>
      <c r="E903" s="225" t="s">
        <v>21</v>
      </c>
      <c r="F903" s="226" t="s">
        <v>1329</v>
      </c>
      <c r="G903" s="224"/>
      <c r="H903" s="227">
        <v>1</v>
      </c>
      <c r="I903" s="228"/>
      <c r="J903" s="224"/>
      <c r="K903" s="224"/>
      <c r="L903" s="229"/>
      <c r="M903" s="230"/>
      <c r="N903" s="231"/>
      <c r="O903" s="231"/>
      <c r="P903" s="231"/>
      <c r="Q903" s="231"/>
      <c r="R903" s="231"/>
      <c r="S903" s="231"/>
      <c r="T903" s="23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3" t="s">
        <v>145</v>
      </c>
      <c r="AU903" s="233" t="s">
        <v>81</v>
      </c>
      <c r="AV903" s="13" t="s">
        <v>81</v>
      </c>
      <c r="AW903" s="13" t="s">
        <v>36</v>
      </c>
      <c r="AX903" s="13" t="s">
        <v>74</v>
      </c>
      <c r="AY903" s="233" t="s">
        <v>131</v>
      </c>
    </row>
    <row r="904" s="13" customFormat="1">
      <c r="A904" s="13"/>
      <c r="B904" s="223"/>
      <c r="C904" s="224"/>
      <c r="D904" s="216" t="s">
        <v>145</v>
      </c>
      <c r="E904" s="225" t="s">
        <v>21</v>
      </c>
      <c r="F904" s="226" t="s">
        <v>1330</v>
      </c>
      <c r="G904" s="224"/>
      <c r="H904" s="227">
        <v>4</v>
      </c>
      <c r="I904" s="228"/>
      <c r="J904" s="224"/>
      <c r="K904" s="224"/>
      <c r="L904" s="229"/>
      <c r="M904" s="230"/>
      <c r="N904" s="231"/>
      <c r="O904" s="231"/>
      <c r="P904" s="231"/>
      <c r="Q904" s="231"/>
      <c r="R904" s="231"/>
      <c r="S904" s="231"/>
      <c r="T904" s="23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3" t="s">
        <v>145</v>
      </c>
      <c r="AU904" s="233" t="s">
        <v>81</v>
      </c>
      <c r="AV904" s="13" t="s">
        <v>81</v>
      </c>
      <c r="AW904" s="13" t="s">
        <v>36</v>
      </c>
      <c r="AX904" s="13" t="s">
        <v>74</v>
      </c>
      <c r="AY904" s="233" t="s">
        <v>131</v>
      </c>
    </row>
    <row r="905" s="15" customFormat="1">
      <c r="A905" s="15"/>
      <c r="B905" s="244"/>
      <c r="C905" s="245"/>
      <c r="D905" s="216" t="s">
        <v>145</v>
      </c>
      <c r="E905" s="246" t="s">
        <v>21</v>
      </c>
      <c r="F905" s="247" t="s">
        <v>166</v>
      </c>
      <c r="G905" s="245"/>
      <c r="H905" s="248">
        <v>5</v>
      </c>
      <c r="I905" s="249"/>
      <c r="J905" s="245"/>
      <c r="K905" s="245"/>
      <c r="L905" s="250"/>
      <c r="M905" s="251"/>
      <c r="N905" s="252"/>
      <c r="O905" s="252"/>
      <c r="P905" s="252"/>
      <c r="Q905" s="252"/>
      <c r="R905" s="252"/>
      <c r="S905" s="252"/>
      <c r="T905" s="253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54" t="s">
        <v>145</v>
      </c>
      <c r="AU905" s="254" t="s">
        <v>81</v>
      </c>
      <c r="AV905" s="15" t="s">
        <v>139</v>
      </c>
      <c r="AW905" s="15" t="s">
        <v>36</v>
      </c>
      <c r="AX905" s="15" t="s">
        <v>79</v>
      </c>
      <c r="AY905" s="254" t="s">
        <v>131</v>
      </c>
    </row>
    <row r="906" s="2" customFormat="1" ht="24.15" customHeight="1">
      <c r="A906" s="42"/>
      <c r="B906" s="43"/>
      <c r="C906" s="203" t="s">
        <v>1331</v>
      </c>
      <c r="D906" s="203" t="s">
        <v>134</v>
      </c>
      <c r="E906" s="204" t="s">
        <v>1332</v>
      </c>
      <c r="F906" s="205" t="s">
        <v>1333</v>
      </c>
      <c r="G906" s="206" t="s">
        <v>137</v>
      </c>
      <c r="H906" s="207">
        <v>5</v>
      </c>
      <c r="I906" s="208"/>
      <c r="J906" s="209">
        <f>ROUND(I906*H906,2)</f>
        <v>0</v>
      </c>
      <c r="K906" s="205" t="s">
        <v>138</v>
      </c>
      <c r="L906" s="48"/>
      <c r="M906" s="210" t="s">
        <v>21</v>
      </c>
      <c r="N906" s="211" t="s">
        <v>45</v>
      </c>
      <c r="O906" s="88"/>
      <c r="P906" s="212">
        <f>O906*H906</f>
        <v>0</v>
      </c>
      <c r="Q906" s="212">
        <v>0</v>
      </c>
      <c r="R906" s="212">
        <f>Q906*H906</f>
        <v>0</v>
      </c>
      <c r="S906" s="212">
        <v>0</v>
      </c>
      <c r="T906" s="213">
        <f>S906*H906</f>
        <v>0</v>
      </c>
      <c r="U906" s="42"/>
      <c r="V906" s="42"/>
      <c r="W906" s="42"/>
      <c r="X906" s="42"/>
      <c r="Y906" s="42"/>
      <c r="Z906" s="42"/>
      <c r="AA906" s="42"/>
      <c r="AB906" s="42"/>
      <c r="AC906" s="42"/>
      <c r="AD906" s="42"/>
      <c r="AE906" s="42"/>
      <c r="AR906" s="214" t="s">
        <v>273</v>
      </c>
      <c r="AT906" s="214" t="s">
        <v>134</v>
      </c>
      <c r="AU906" s="214" t="s">
        <v>81</v>
      </c>
      <c r="AY906" s="20" t="s">
        <v>131</v>
      </c>
      <c r="BE906" s="215">
        <f>IF(N906="základní",J906,0)</f>
        <v>0</v>
      </c>
      <c r="BF906" s="215">
        <f>IF(N906="snížená",J906,0)</f>
        <v>0</v>
      </c>
      <c r="BG906" s="215">
        <f>IF(N906="zákl. přenesená",J906,0)</f>
        <v>0</v>
      </c>
      <c r="BH906" s="215">
        <f>IF(N906="sníž. přenesená",J906,0)</f>
        <v>0</v>
      </c>
      <c r="BI906" s="215">
        <f>IF(N906="nulová",J906,0)</f>
        <v>0</v>
      </c>
      <c r="BJ906" s="20" t="s">
        <v>79</v>
      </c>
      <c r="BK906" s="215">
        <f>ROUND(I906*H906,2)</f>
        <v>0</v>
      </c>
      <c r="BL906" s="20" t="s">
        <v>273</v>
      </c>
      <c r="BM906" s="214" t="s">
        <v>1334</v>
      </c>
    </row>
    <row r="907" s="2" customFormat="1">
      <c r="A907" s="42"/>
      <c r="B907" s="43"/>
      <c r="C907" s="44"/>
      <c r="D907" s="216" t="s">
        <v>141</v>
      </c>
      <c r="E907" s="44"/>
      <c r="F907" s="217" t="s">
        <v>1335</v>
      </c>
      <c r="G907" s="44"/>
      <c r="H907" s="44"/>
      <c r="I907" s="218"/>
      <c r="J907" s="44"/>
      <c r="K907" s="44"/>
      <c r="L907" s="48"/>
      <c r="M907" s="219"/>
      <c r="N907" s="220"/>
      <c r="O907" s="88"/>
      <c r="P907" s="88"/>
      <c r="Q907" s="88"/>
      <c r="R907" s="88"/>
      <c r="S907" s="88"/>
      <c r="T907" s="89"/>
      <c r="U907" s="42"/>
      <c r="V907" s="42"/>
      <c r="W907" s="42"/>
      <c r="X907" s="42"/>
      <c r="Y907" s="42"/>
      <c r="Z907" s="42"/>
      <c r="AA907" s="42"/>
      <c r="AB907" s="42"/>
      <c r="AC907" s="42"/>
      <c r="AD907" s="42"/>
      <c r="AE907" s="42"/>
      <c r="AT907" s="20" t="s">
        <v>141</v>
      </c>
      <c r="AU907" s="20" t="s">
        <v>81</v>
      </c>
    </row>
    <row r="908" s="2" customFormat="1">
      <c r="A908" s="42"/>
      <c r="B908" s="43"/>
      <c r="C908" s="44"/>
      <c r="D908" s="221" t="s">
        <v>143</v>
      </c>
      <c r="E908" s="44"/>
      <c r="F908" s="222" t="s">
        <v>1336</v>
      </c>
      <c r="G908" s="44"/>
      <c r="H908" s="44"/>
      <c r="I908" s="218"/>
      <c r="J908" s="44"/>
      <c r="K908" s="44"/>
      <c r="L908" s="48"/>
      <c r="M908" s="219"/>
      <c r="N908" s="220"/>
      <c r="O908" s="88"/>
      <c r="P908" s="88"/>
      <c r="Q908" s="88"/>
      <c r="R908" s="88"/>
      <c r="S908" s="88"/>
      <c r="T908" s="89"/>
      <c r="U908" s="42"/>
      <c r="V908" s="42"/>
      <c r="W908" s="42"/>
      <c r="X908" s="42"/>
      <c r="Y908" s="42"/>
      <c r="Z908" s="42"/>
      <c r="AA908" s="42"/>
      <c r="AB908" s="42"/>
      <c r="AC908" s="42"/>
      <c r="AD908" s="42"/>
      <c r="AE908" s="42"/>
      <c r="AT908" s="20" t="s">
        <v>143</v>
      </c>
      <c r="AU908" s="20" t="s">
        <v>81</v>
      </c>
    </row>
    <row r="909" s="13" customFormat="1">
      <c r="A909" s="13"/>
      <c r="B909" s="223"/>
      <c r="C909" s="224"/>
      <c r="D909" s="216" t="s">
        <v>145</v>
      </c>
      <c r="E909" s="225" t="s">
        <v>21</v>
      </c>
      <c r="F909" s="226" t="s">
        <v>1337</v>
      </c>
      <c r="G909" s="224"/>
      <c r="H909" s="227">
        <v>5</v>
      </c>
      <c r="I909" s="228"/>
      <c r="J909" s="224"/>
      <c r="K909" s="224"/>
      <c r="L909" s="229"/>
      <c r="M909" s="230"/>
      <c r="N909" s="231"/>
      <c r="O909" s="231"/>
      <c r="P909" s="231"/>
      <c r="Q909" s="231"/>
      <c r="R909" s="231"/>
      <c r="S909" s="231"/>
      <c r="T909" s="232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3" t="s">
        <v>145</v>
      </c>
      <c r="AU909" s="233" t="s">
        <v>81</v>
      </c>
      <c r="AV909" s="13" t="s">
        <v>81</v>
      </c>
      <c r="AW909" s="13" t="s">
        <v>36</v>
      </c>
      <c r="AX909" s="13" t="s">
        <v>79</v>
      </c>
      <c r="AY909" s="233" t="s">
        <v>131</v>
      </c>
    </row>
    <row r="910" s="2" customFormat="1" ht="24.15" customHeight="1">
      <c r="A910" s="42"/>
      <c r="B910" s="43"/>
      <c r="C910" s="266" t="s">
        <v>1338</v>
      </c>
      <c r="D910" s="266" t="s">
        <v>327</v>
      </c>
      <c r="E910" s="267" t="s">
        <v>1339</v>
      </c>
      <c r="F910" s="268" t="s">
        <v>1340</v>
      </c>
      <c r="G910" s="269" t="s">
        <v>137</v>
      </c>
      <c r="H910" s="270">
        <v>3</v>
      </c>
      <c r="I910" s="271"/>
      <c r="J910" s="272">
        <f>ROUND(I910*H910,2)</f>
        <v>0</v>
      </c>
      <c r="K910" s="268" t="s">
        <v>21</v>
      </c>
      <c r="L910" s="273"/>
      <c r="M910" s="274" t="s">
        <v>21</v>
      </c>
      <c r="N910" s="275" t="s">
        <v>45</v>
      </c>
      <c r="O910" s="88"/>
      <c r="P910" s="212">
        <f>O910*H910</f>
        <v>0</v>
      </c>
      <c r="Q910" s="212">
        <v>0.0020799999999999998</v>
      </c>
      <c r="R910" s="212">
        <f>Q910*H910</f>
        <v>0.006239999999999999</v>
      </c>
      <c r="S910" s="212">
        <v>0</v>
      </c>
      <c r="T910" s="213">
        <f>S910*H910</f>
        <v>0</v>
      </c>
      <c r="U910" s="42"/>
      <c r="V910" s="42"/>
      <c r="W910" s="42"/>
      <c r="X910" s="42"/>
      <c r="Y910" s="42"/>
      <c r="Z910" s="42"/>
      <c r="AA910" s="42"/>
      <c r="AB910" s="42"/>
      <c r="AC910" s="42"/>
      <c r="AD910" s="42"/>
      <c r="AE910" s="42"/>
      <c r="AR910" s="214" t="s">
        <v>403</v>
      </c>
      <c r="AT910" s="214" t="s">
        <v>327</v>
      </c>
      <c r="AU910" s="214" t="s">
        <v>81</v>
      </c>
      <c r="AY910" s="20" t="s">
        <v>131</v>
      </c>
      <c r="BE910" s="215">
        <f>IF(N910="základní",J910,0)</f>
        <v>0</v>
      </c>
      <c r="BF910" s="215">
        <f>IF(N910="snížená",J910,0)</f>
        <v>0</v>
      </c>
      <c r="BG910" s="215">
        <f>IF(N910="zákl. přenesená",J910,0)</f>
        <v>0</v>
      </c>
      <c r="BH910" s="215">
        <f>IF(N910="sníž. přenesená",J910,0)</f>
        <v>0</v>
      </c>
      <c r="BI910" s="215">
        <f>IF(N910="nulová",J910,0)</f>
        <v>0</v>
      </c>
      <c r="BJ910" s="20" t="s">
        <v>79</v>
      </c>
      <c r="BK910" s="215">
        <f>ROUND(I910*H910,2)</f>
        <v>0</v>
      </c>
      <c r="BL910" s="20" t="s">
        <v>273</v>
      </c>
      <c r="BM910" s="214" t="s">
        <v>1341</v>
      </c>
    </row>
    <row r="911" s="2" customFormat="1">
      <c r="A911" s="42"/>
      <c r="B911" s="43"/>
      <c r="C911" s="44"/>
      <c r="D911" s="216" t="s">
        <v>141</v>
      </c>
      <c r="E911" s="44"/>
      <c r="F911" s="217" t="s">
        <v>1340</v>
      </c>
      <c r="G911" s="44"/>
      <c r="H911" s="44"/>
      <c r="I911" s="218"/>
      <c r="J911" s="44"/>
      <c r="K911" s="44"/>
      <c r="L911" s="48"/>
      <c r="M911" s="219"/>
      <c r="N911" s="220"/>
      <c r="O911" s="88"/>
      <c r="P911" s="88"/>
      <c r="Q911" s="88"/>
      <c r="R911" s="88"/>
      <c r="S911" s="88"/>
      <c r="T911" s="89"/>
      <c r="U911" s="42"/>
      <c r="V911" s="42"/>
      <c r="W911" s="42"/>
      <c r="X911" s="42"/>
      <c r="Y911" s="42"/>
      <c r="Z911" s="42"/>
      <c r="AA911" s="42"/>
      <c r="AB911" s="42"/>
      <c r="AC911" s="42"/>
      <c r="AD911" s="42"/>
      <c r="AE911" s="42"/>
      <c r="AT911" s="20" t="s">
        <v>141</v>
      </c>
      <c r="AU911" s="20" t="s">
        <v>81</v>
      </c>
    </row>
    <row r="912" s="2" customFormat="1" ht="24.15" customHeight="1">
      <c r="A912" s="42"/>
      <c r="B912" s="43"/>
      <c r="C912" s="266" t="s">
        <v>1342</v>
      </c>
      <c r="D912" s="266" t="s">
        <v>327</v>
      </c>
      <c r="E912" s="267" t="s">
        <v>1343</v>
      </c>
      <c r="F912" s="268" t="s">
        <v>1344</v>
      </c>
      <c r="G912" s="269" t="s">
        <v>137</v>
      </c>
      <c r="H912" s="270">
        <v>1</v>
      </c>
      <c r="I912" s="271"/>
      <c r="J912" s="272">
        <f>ROUND(I912*H912,2)</f>
        <v>0</v>
      </c>
      <c r="K912" s="268" t="s">
        <v>21</v>
      </c>
      <c r="L912" s="273"/>
      <c r="M912" s="274" t="s">
        <v>21</v>
      </c>
      <c r="N912" s="275" t="s">
        <v>45</v>
      </c>
      <c r="O912" s="88"/>
      <c r="P912" s="212">
        <f>O912*H912</f>
        <v>0</v>
      </c>
      <c r="Q912" s="212">
        <v>0.0016000000000000001</v>
      </c>
      <c r="R912" s="212">
        <f>Q912*H912</f>
        <v>0.0016000000000000001</v>
      </c>
      <c r="S912" s="212">
        <v>0</v>
      </c>
      <c r="T912" s="213">
        <f>S912*H912</f>
        <v>0</v>
      </c>
      <c r="U912" s="42"/>
      <c r="V912" s="42"/>
      <c r="W912" s="42"/>
      <c r="X912" s="42"/>
      <c r="Y912" s="42"/>
      <c r="Z912" s="42"/>
      <c r="AA912" s="42"/>
      <c r="AB912" s="42"/>
      <c r="AC912" s="42"/>
      <c r="AD912" s="42"/>
      <c r="AE912" s="42"/>
      <c r="AR912" s="214" t="s">
        <v>403</v>
      </c>
      <c r="AT912" s="214" t="s">
        <v>327</v>
      </c>
      <c r="AU912" s="214" t="s">
        <v>81</v>
      </c>
      <c r="AY912" s="20" t="s">
        <v>131</v>
      </c>
      <c r="BE912" s="215">
        <f>IF(N912="základní",J912,0)</f>
        <v>0</v>
      </c>
      <c r="BF912" s="215">
        <f>IF(N912="snížená",J912,0)</f>
        <v>0</v>
      </c>
      <c r="BG912" s="215">
        <f>IF(N912="zákl. přenesená",J912,0)</f>
        <v>0</v>
      </c>
      <c r="BH912" s="215">
        <f>IF(N912="sníž. přenesená",J912,0)</f>
        <v>0</v>
      </c>
      <c r="BI912" s="215">
        <f>IF(N912="nulová",J912,0)</f>
        <v>0</v>
      </c>
      <c r="BJ912" s="20" t="s">
        <v>79</v>
      </c>
      <c r="BK912" s="215">
        <f>ROUND(I912*H912,2)</f>
        <v>0</v>
      </c>
      <c r="BL912" s="20" t="s">
        <v>273</v>
      </c>
      <c r="BM912" s="214" t="s">
        <v>1345</v>
      </c>
    </row>
    <row r="913" s="2" customFormat="1">
      <c r="A913" s="42"/>
      <c r="B913" s="43"/>
      <c r="C913" s="44"/>
      <c r="D913" s="216" t="s">
        <v>141</v>
      </c>
      <c r="E913" s="44"/>
      <c r="F913" s="217" t="s">
        <v>1344</v>
      </c>
      <c r="G913" s="44"/>
      <c r="H913" s="44"/>
      <c r="I913" s="218"/>
      <c r="J913" s="44"/>
      <c r="K913" s="44"/>
      <c r="L913" s="48"/>
      <c r="M913" s="219"/>
      <c r="N913" s="220"/>
      <c r="O913" s="88"/>
      <c r="P913" s="88"/>
      <c r="Q913" s="88"/>
      <c r="R913" s="88"/>
      <c r="S913" s="88"/>
      <c r="T913" s="89"/>
      <c r="U913" s="42"/>
      <c r="V913" s="42"/>
      <c r="W913" s="42"/>
      <c r="X913" s="42"/>
      <c r="Y913" s="42"/>
      <c r="Z913" s="42"/>
      <c r="AA913" s="42"/>
      <c r="AB913" s="42"/>
      <c r="AC913" s="42"/>
      <c r="AD913" s="42"/>
      <c r="AE913" s="42"/>
      <c r="AT913" s="20" t="s">
        <v>141</v>
      </c>
      <c r="AU913" s="20" t="s">
        <v>81</v>
      </c>
    </row>
    <row r="914" s="2" customFormat="1" ht="24.15" customHeight="1">
      <c r="A914" s="42"/>
      <c r="B914" s="43"/>
      <c r="C914" s="266" t="s">
        <v>1346</v>
      </c>
      <c r="D914" s="266" t="s">
        <v>327</v>
      </c>
      <c r="E914" s="267" t="s">
        <v>1347</v>
      </c>
      <c r="F914" s="268" t="s">
        <v>1348</v>
      </c>
      <c r="G914" s="269" t="s">
        <v>137</v>
      </c>
      <c r="H914" s="270">
        <v>1</v>
      </c>
      <c r="I914" s="271"/>
      <c r="J914" s="272">
        <f>ROUND(I914*H914,2)</f>
        <v>0</v>
      </c>
      <c r="K914" s="268" t="s">
        <v>21</v>
      </c>
      <c r="L914" s="273"/>
      <c r="M914" s="274" t="s">
        <v>21</v>
      </c>
      <c r="N914" s="275" t="s">
        <v>45</v>
      </c>
      <c r="O914" s="88"/>
      <c r="P914" s="212">
        <f>O914*H914</f>
        <v>0</v>
      </c>
      <c r="Q914" s="212">
        <v>0.0018500000000000001</v>
      </c>
      <c r="R914" s="212">
        <f>Q914*H914</f>
        <v>0.0018500000000000001</v>
      </c>
      <c r="S914" s="212">
        <v>0</v>
      </c>
      <c r="T914" s="213">
        <f>S914*H914</f>
        <v>0</v>
      </c>
      <c r="U914" s="42"/>
      <c r="V914" s="42"/>
      <c r="W914" s="42"/>
      <c r="X914" s="42"/>
      <c r="Y914" s="42"/>
      <c r="Z914" s="42"/>
      <c r="AA914" s="42"/>
      <c r="AB914" s="42"/>
      <c r="AC914" s="42"/>
      <c r="AD914" s="42"/>
      <c r="AE914" s="42"/>
      <c r="AR914" s="214" t="s">
        <v>403</v>
      </c>
      <c r="AT914" s="214" t="s">
        <v>327</v>
      </c>
      <c r="AU914" s="214" t="s">
        <v>81</v>
      </c>
      <c r="AY914" s="20" t="s">
        <v>131</v>
      </c>
      <c r="BE914" s="215">
        <f>IF(N914="základní",J914,0)</f>
        <v>0</v>
      </c>
      <c r="BF914" s="215">
        <f>IF(N914="snížená",J914,0)</f>
        <v>0</v>
      </c>
      <c r="BG914" s="215">
        <f>IF(N914="zákl. přenesená",J914,0)</f>
        <v>0</v>
      </c>
      <c r="BH914" s="215">
        <f>IF(N914="sníž. přenesená",J914,0)</f>
        <v>0</v>
      </c>
      <c r="BI914" s="215">
        <f>IF(N914="nulová",J914,0)</f>
        <v>0</v>
      </c>
      <c r="BJ914" s="20" t="s">
        <v>79</v>
      </c>
      <c r="BK914" s="215">
        <f>ROUND(I914*H914,2)</f>
        <v>0</v>
      </c>
      <c r="BL914" s="20" t="s">
        <v>273</v>
      </c>
      <c r="BM914" s="214" t="s">
        <v>1349</v>
      </c>
    </row>
    <row r="915" s="2" customFormat="1">
      <c r="A915" s="42"/>
      <c r="B915" s="43"/>
      <c r="C915" s="44"/>
      <c r="D915" s="216" t="s">
        <v>141</v>
      </c>
      <c r="E915" s="44"/>
      <c r="F915" s="217" t="s">
        <v>1348</v>
      </c>
      <c r="G915" s="44"/>
      <c r="H915" s="44"/>
      <c r="I915" s="218"/>
      <c r="J915" s="44"/>
      <c r="K915" s="44"/>
      <c r="L915" s="48"/>
      <c r="M915" s="219"/>
      <c r="N915" s="220"/>
      <c r="O915" s="88"/>
      <c r="P915" s="88"/>
      <c r="Q915" s="88"/>
      <c r="R915" s="88"/>
      <c r="S915" s="88"/>
      <c r="T915" s="89"/>
      <c r="U915" s="42"/>
      <c r="V915" s="42"/>
      <c r="W915" s="42"/>
      <c r="X915" s="42"/>
      <c r="Y915" s="42"/>
      <c r="Z915" s="42"/>
      <c r="AA915" s="42"/>
      <c r="AB915" s="42"/>
      <c r="AC915" s="42"/>
      <c r="AD915" s="42"/>
      <c r="AE915" s="42"/>
      <c r="AT915" s="20" t="s">
        <v>141</v>
      </c>
      <c r="AU915" s="20" t="s">
        <v>81</v>
      </c>
    </row>
    <row r="916" s="2" customFormat="1" ht="24.15" customHeight="1">
      <c r="A916" s="42"/>
      <c r="B916" s="43"/>
      <c r="C916" s="203" t="s">
        <v>1350</v>
      </c>
      <c r="D916" s="203" t="s">
        <v>134</v>
      </c>
      <c r="E916" s="204" t="s">
        <v>1351</v>
      </c>
      <c r="F916" s="205" t="s">
        <v>1352</v>
      </c>
      <c r="G916" s="206" t="s">
        <v>170</v>
      </c>
      <c r="H916" s="207">
        <v>0.154</v>
      </c>
      <c r="I916" s="208"/>
      <c r="J916" s="209">
        <f>ROUND(I916*H916,2)</f>
        <v>0</v>
      </c>
      <c r="K916" s="205" t="s">
        <v>138</v>
      </c>
      <c r="L916" s="48"/>
      <c r="M916" s="210" t="s">
        <v>21</v>
      </c>
      <c r="N916" s="211" t="s">
        <v>45</v>
      </c>
      <c r="O916" s="88"/>
      <c r="P916" s="212">
        <f>O916*H916</f>
        <v>0</v>
      </c>
      <c r="Q916" s="212">
        <v>0</v>
      </c>
      <c r="R916" s="212">
        <f>Q916*H916</f>
        <v>0</v>
      </c>
      <c r="S916" s="212">
        <v>0</v>
      </c>
      <c r="T916" s="213">
        <f>S916*H916</f>
        <v>0</v>
      </c>
      <c r="U916" s="42"/>
      <c r="V916" s="42"/>
      <c r="W916" s="42"/>
      <c r="X916" s="42"/>
      <c r="Y916" s="42"/>
      <c r="Z916" s="42"/>
      <c r="AA916" s="42"/>
      <c r="AB916" s="42"/>
      <c r="AC916" s="42"/>
      <c r="AD916" s="42"/>
      <c r="AE916" s="42"/>
      <c r="AR916" s="214" t="s">
        <v>273</v>
      </c>
      <c r="AT916" s="214" t="s">
        <v>134</v>
      </c>
      <c r="AU916" s="214" t="s">
        <v>81</v>
      </c>
      <c r="AY916" s="20" t="s">
        <v>131</v>
      </c>
      <c r="BE916" s="215">
        <f>IF(N916="základní",J916,0)</f>
        <v>0</v>
      </c>
      <c r="BF916" s="215">
        <f>IF(N916="snížená",J916,0)</f>
        <v>0</v>
      </c>
      <c r="BG916" s="215">
        <f>IF(N916="zákl. přenesená",J916,0)</f>
        <v>0</v>
      </c>
      <c r="BH916" s="215">
        <f>IF(N916="sníž. přenesená",J916,0)</f>
        <v>0</v>
      </c>
      <c r="BI916" s="215">
        <f>IF(N916="nulová",J916,0)</f>
        <v>0</v>
      </c>
      <c r="BJ916" s="20" t="s">
        <v>79</v>
      </c>
      <c r="BK916" s="215">
        <f>ROUND(I916*H916,2)</f>
        <v>0</v>
      </c>
      <c r="BL916" s="20" t="s">
        <v>273</v>
      </c>
      <c r="BM916" s="214" t="s">
        <v>1353</v>
      </c>
    </row>
    <row r="917" s="2" customFormat="1">
      <c r="A917" s="42"/>
      <c r="B917" s="43"/>
      <c r="C917" s="44"/>
      <c r="D917" s="216" t="s">
        <v>141</v>
      </c>
      <c r="E917" s="44"/>
      <c r="F917" s="217" t="s">
        <v>1354</v>
      </c>
      <c r="G917" s="44"/>
      <c r="H917" s="44"/>
      <c r="I917" s="218"/>
      <c r="J917" s="44"/>
      <c r="K917" s="44"/>
      <c r="L917" s="48"/>
      <c r="M917" s="219"/>
      <c r="N917" s="220"/>
      <c r="O917" s="88"/>
      <c r="P917" s="88"/>
      <c r="Q917" s="88"/>
      <c r="R917" s="88"/>
      <c r="S917" s="88"/>
      <c r="T917" s="89"/>
      <c r="U917" s="42"/>
      <c r="V917" s="42"/>
      <c r="W917" s="42"/>
      <c r="X917" s="42"/>
      <c r="Y917" s="42"/>
      <c r="Z917" s="42"/>
      <c r="AA917" s="42"/>
      <c r="AB917" s="42"/>
      <c r="AC917" s="42"/>
      <c r="AD917" s="42"/>
      <c r="AE917" s="42"/>
      <c r="AT917" s="20" t="s">
        <v>141</v>
      </c>
      <c r="AU917" s="20" t="s">
        <v>81</v>
      </c>
    </row>
    <row r="918" s="2" customFormat="1">
      <c r="A918" s="42"/>
      <c r="B918" s="43"/>
      <c r="C918" s="44"/>
      <c r="D918" s="221" t="s">
        <v>143</v>
      </c>
      <c r="E918" s="44"/>
      <c r="F918" s="222" t="s">
        <v>1355</v>
      </c>
      <c r="G918" s="44"/>
      <c r="H918" s="44"/>
      <c r="I918" s="218"/>
      <c r="J918" s="44"/>
      <c r="K918" s="44"/>
      <c r="L918" s="48"/>
      <c r="M918" s="219"/>
      <c r="N918" s="220"/>
      <c r="O918" s="88"/>
      <c r="P918" s="88"/>
      <c r="Q918" s="88"/>
      <c r="R918" s="88"/>
      <c r="S918" s="88"/>
      <c r="T918" s="89"/>
      <c r="U918" s="42"/>
      <c r="V918" s="42"/>
      <c r="W918" s="42"/>
      <c r="X918" s="42"/>
      <c r="Y918" s="42"/>
      <c r="Z918" s="42"/>
      <c r="AA918" s="42"/>
      <c r="AB918" s="42"/>
      <c r="AC918" s="42"/>
      <c r="AD918" s="42"/>
      <c r="AE918" s="42"/>
      <c r="AT918" s="20" t="s">
        <v>143</v>
      </c>
      <c r="AU918" s="20" t="s">
        <v>81</v>
      </c>
    </row>
    <row r="919" s="12" customFormat="1" ht="22.8" customHeight="1">
      <c r="A919" s="12"/>
      <c r="B919" s="187"/>
      <c r="C919" s="188"/>
      <c r="D919" s="189" t="s">
        <v>73</v>
      </c>
      <c r="E919" s="201" t="s">
        <v>1356</v>
      </c>
      <c r="F919" s="201" t="s">
        <v>1357</v>
      </c>
      <c r="G919" s="188"/>
      <c r="H919" s="188"/>
      <c r="I919" s="191"/>
      <c r="J919" s="202">
        <f>BK919</f>
        <v>0</v>
      </c>
      <c r="K919" s="188"/>
      <c r="L919" s="193"/>
      <c r="M919" s="194"/>
      <c r="N919" s="195"/>
      <c r="O919" s="195"/>
      <c r="P919" s="196">
        <f>SUM(P920:P926)</f>
        <v>0</v>
      </c>
      <c r="Q919" s="195"/>
      <c r="R919" s="196">
        <f>SUM(R920:R926)</f>
        <v>0</v>
      </c>
      <c r="S919" s="195"/>
      <c r="T919" s="197">
        <f>SUM(T920:T926)</f>
        <v>0.32538000000000006</v>
      </c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R919" s="198" t="s">
        <v>81</v>
      </c>
      <c r="AT919" s="199" t="s">
        <v>73</v>
      </c>
      <c r="AU919" s="199" t="s">
        <v>79</v>
      </c>
      <c r="AY919" s="198" t="s">
        <v>131</v>
      </c>
      <c r="BK919" s="200">
        <f>SUM(BK920:BK926)</f>
        <v>0</v>
      </c>
    </row>
    <row r="920" s="2" customFormat="1" ht="21.75" customHeight="1">
      <c r="A920" s="42"/>
      <c r="B920" s="43"/>
      <c r="C920" s="203" t="s">
        <v>1358</v>
      </c>
      <c r="D920" s="203" t="s">
        <v>134</v>
      </c>
      <c r="E920" s="204" t="s">
        <v>1359</v>
      </c>
      <c r="F920" s="205" t="s">
        <v>1360</v>
      </c>
      <c r="G920" s="206" t="s">
        <v>179</v>
      </c>
      <c r="H920" s="207">
        <v>19.140000000000001</v>
      </c>
      <c r="I920" s="208"/>
      <c r="J920" s="209">
        <f>ROUND(I920*H920,2)</f>
        <v>0</v>
      </c>
      <c r="K920" s="205" t="s">
        <v>138</v>
      </c>
      <c r="L920" s="48"/>
      <c r="M920" s="210" t="s">
        <v>21</v>
      </c>
      <c r="N920" s="211" t="s">
        <v>45</v>
      </c>
      <c r="O920" s="88"/>
      <c r="P920" s="212">
        <f>O920*H920</f>
        <v>0</v>
      </c>
      <c r="Q920" s="212">
        <v>0</v>
      </c>
      <c r="R920" s="212">
        <f>Q920*H920</f>
        <v>0</v>
      </c>
      <c r="S920" s="212">
        <v>0.017000000000000001</v>
      </c>
      <c r="T920" s="213">
        <f>S920*H920</f>
        <v>0.32538000000000006</v>
      </c>
      <c r="U920" s="42"/>
      <c r="V920" s="42"/>
      <c r="W920" s="42"/>
      <c r="X920" s="42"/>
      <c r="Y920" s="42"/>
      <c r="Z920" s="42"/>
      <c r="AA920" s="42"/>
      <c r="AB920" s="42"/>
      <c r="AC920" s="42"/>
      <c r="AD920" s="42"/>
      <c r="AE920" s="42"/>
      <c r="AR920" s="214" t="s">
        <v>273</v>
      </c>
      <c r="AT920" s="214" t="s">
        <v>134</v>
      </c>
      <c r="AU920" s="214" t="s">
        <v>81</v>
      </c>
      <c r="AY920" s="20" t="s">
        <v>131</v>
      </c>
      <c r="BE920" s="215">
        <f>IF(N920="základní",J920,0)</f>
        <v>0</v>
      </c>
      <c r="BF920" s="215">
        <f>IF(N920="snížená",J920,0)</f>
        <v>0</v>
      </c>
      <c r="BG920" s="215">
        <f>IF(N920="zákl. přenesená",J920,0)</f>
        <v>0</v>
      </c>
      <c r="BH920" s="215">
        <f>IF(N920="sníž. přenesená",J920,0)</f>
        <v>0</v>
      </c>
      <c r="BI920" s="215">
        <f>IF(N920="nulová",J920,0)</f>
        <v>0</v>
      </c>
      <c r="BJ920" s="20" t="s">
        <v>79</v>
      </c>
      <c r="BK920" s="215">
        <f>ROUND(I920*H920,2)</f>
        <v>0</v>
      </c>
      <c r="BL920" s="20" t="s">
        <v>273</v>
      </c>
      <c r="BM920" s="214" t="s">
        <v>1361</v>
      </c>
    </row>
    <row r="921" s="2" customFormat="1">
      <c r="A921" s="42"/>
      <c r="B921" s="43"/>
      <c r="C921" s="44"/>
      <c r="D921" s="216" t="s">
        <v>141</v>
      </c>
      <c r="E921" s="44"/>
      <c r="F921" s="217" t="s">
        <v>1362</v>
      </c>
      <c r="G921" s="44"/>
      <c r="H921" s="44"/>
      <c r="I921" s="218"/>
      <c r="J921" s="44"/>
      <c r="K921" s="44"/>
      <c r="L921" s="48"/>
      <c r="M921" s="219"/>
      <c r="N921" s="220"/>
      <c r="O921" s="88"/>
      <c r="P921" s="88"/>
      <c r="Q921" s="88"/>
      <c r="R921" s="88"/>
      <c r="S921" s="88"/>
      <c r="T921" s="89"/>
      <c r="U921" s="42"/>
      <c r="V921" s="42"/>
      <c r="W921" s="42"/>
      <c r="X921" s="42"/>
      <c r="Y921" s="42"/>
      <c r="Z921" s="42"/>
      <c r="AA921" s="42"/>
      <c r="AB921" s="42"/>
      <c r="AC921" s="42"/>
      <c r="AD921" s="42"/>
      <c r="AE921" s="42"/>
      <c r="AT921" s="20" t="s">
        <v>141</v>
      </c>
      <c r="AU921" s="20" t="s">
        <v>81</v>
      </c>
    </row>
    <row r="922" s="2" customFormat="1">
      <c r="A922" s="42"/>
      <c r="B922" s="43"/>
      <c r="C922" s="44"/>
      <c r="D922" s="221" t="s">
        <v>143</v>
      </c>
      <c r="E922" s="44"/>
      <c r="F922" s="222" t="s">
        <v>1363</v>
      </c>
      <c r="G922" s="44"/>
      <c r="H922" s="44"/>
      <c r="I922" s="218"/>
      <c r="J922" s="44"/>
      <c r="K922" s="44"/>
      <c r="L922" s="48"/>
      <c r="M922" s="219"/>
      <c r="N922" s="220"/>
      <c r="O922" s="88"/>
      <c r="P922" s="88"/>
      <c r="Q922" s="88"/>
      <c r="R922" s="88"/>
      <c r="S922" s="88"/>
      <c r="T922" s="89"/>
      <c r="U922" s="42"/>
      <c r="V922" s="42"/>
      <c r="W922" s="42"/>
      <c r="X922" s="42"/>
      <c r="Y922" s="42"/>
      <c r="Z922" s="42"/>
      <c r="AA922" s="42"/>
      <c r="AB922" s="42"/>
      <c r="AC922" s="42"/>
      <c r="AD922" s="42"/>
      <c r="AE922" s="42"/>
      <c r="AT922" s="20" t="s">
        <v>143</v>
      </c>
      <c r="AU922" s="20" t="s">
        <v>81</v>
      </c>
    </row>
    <row r="923" s="13" customFormat="1">
      <c r="A923" s="13"/>
      <c r="B923" s="223"/>
      <c r="C923" s="224"/>
      <c r="D923" s="216" t="s">
        <v>145</v>
      </c>
      <c r="E923" s="225" t="s">
        <v>21</v>
      </c>
      <c r="F923" s="226" t="s">
        <v>1364</v>
      </c>
      <c r="G923" s="224"/>
      <c r="H923" s="227">
        <v>19.140000000000001</v>
      </c>
      <c r="I923" s="228"/>
      <c r="J923" s="224"/>
      <c r="K923" s="224"/>
      <c r="L923" s="229"/>
      <c r="M923" s="230"/>
      <c r="N923" s="231"/>
      <c r="O923" s="231"/>
      <c r="P923" s="231"/>
      <c r="Q923" s="231"/>
      <c r="R923" s="231"/>
      <c r="S923" s="231"/>
      <c r="T923" s="232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3" t="s">
        <v>145</v>
      </c>
      <c r="AU923" s="233" t="s">
        <v>81</v>
      </c>
      <c r="AV923" s="13" t="s">
        <v>81</v>
      </c>
      <c r="AW923" s="13" t="s">
        <v>36</v>
      </c>
      <c r="AX923" s="13" t="s">
        <v>79</v>
      </c>
      <c r="AY923" s="233" t="s">
        <v>131</v>
      </c>
    </row>
    <row r="924" s="2" customFormat="1" ht="24.15" customHeight="1">
      <c r="A924" s="42"/>
      <c r="B924" s="43"/>
      <c r="C924" s="203" t="s">
        <v>1365</v>
      </c>
      <c r="D924" s="203" t="s">
        <v>134</v>
      </c>
      <c r="E924" s="204" t="s">
        <v>1366</v>
      </c>
      <c r="F924" s="205" t="s">
        <v>1367</v>
      </c>
      <c r="G924" s="206" t="s">
        <v>137</v>
      </c>
      <c r="H924" s="207">
        <v>5</v>
      </c>
      <c r="I924" s="208"/>
      <c r="J924" s="209">
        <f>ROUND(I924*H924,2)</f>
        <v>0</v>
      </c>
      <c r="K924" s="205" t="s">
        <v>21</v>
      </c>
      <c r="L924" s="48"/>
      <c r="M924" s="210" t="s">
        <v>21</v>
      </c>
      <c r="N924" s="211" t="s">
        <v>45</v>
      </c>
      <c r="O924" s="88"/>
      <c r="P924" s="212">
        <f>O924*H924</f>
        <v>0</v>
      </c>
      <c r="Q924" s="212">
        <v>0</v>
      </c>
      <c r="R924" s="212">
        <f>Q924*H924</f>
        <v>0</v>
      </c>
      <c r="S924" s="212">
        <v>0</v>
      </c>
      <c r="T924" s="213">
        <f>S924*H924</f>
        <v>0</v>
      </c>
      <c r="U924" s="42"/>
      <c r="V924" s="42"/>
      <c r="W924" s="42"/>
      <c r="X924" s="42"/>
      <c r="Y924" s="42"/>
      <c r="Z924" s="42"/>
      <c r="AA924" s="42"/>
      <c r="AB924" s="42"/>
      <c r="AC924" s="42"/>
      <c r="AD924" s="42"/>
      <c r="AE924" s="42"/>
      <c r="AR924" s="214" t="s">
        <v>273</v>
      </c>
      <c r="AT924" s="214" t="s">
        <v>134</v>
      </c>
      <c r="AU924" s="214" t="s">
        <v>81</v>
      </c>
      <c r="AY924" s="20" t="s">
        <v>131</v>
      </c>
      <c r="BE924" s="215">
        <f>IF(N924="základní",J924,0)</f>
        <v>0</v>
      </c>
      <c r="BF924" s="215">
        <f>IF(N924="snížená",J924,0)</f>
        <v>0</v>
      </c>
      <c r="BG924" s="215">
        <f>IF(N924="zákl. přenesená",J924,0)</f>
        <v>0</v>
      </c>
      <c r="BH924" s="215">
        <f>IF(N924="sníž. přenesená",J924,0)</f>
        <v>0</v>
      </c>
      <c r="BI924" s="215">
        <f>IF(N924="nulová",J924,0)</f>
        <v>0</v>
      </c>
      <c r="BJ924" s="20" t="s">
        <v>79</v>
      </c>
      <c r="BK924" s="215">
        <f>ROUND(I924*H924,2)</f>
        <v>0</v>
      </c>
      <c r="BL924" s="20" t="s">
        <v>273</v>
      </c>
      <c r="BM924" s="214" t="s">
        <v>1368</v>
      </c>
    </row>
    <row r="925" s="2" customFormat="1">
      <c r="A925" s="42"/>
      <c r="B925" s="43"/>
      <c r="C925" s="44"/>
      <c r="D925" s="216" t="s">
        <v>141</v>
      </c>
      <c r="E925" s="44"/>
      <c r="F925" s="217" t="s">
        <v>1369</v>
      </c>
      <c r="G925" s="44"/>
      <c r="H925" s="44"/>
      <c r="I925" s="218"/>
      <c r="J925" s="44"/>
      <c r="K925" s="44"/>
      <c r="L925" s="48"/>
      <c r="M925" s="219"/>
      <c r="N925" s="220"/>
      <c r="O925" s="88"/>
      <c r="P925" s="88"/>
      <c r="Q925" s="88"/>
      <c r="R925" s="88"/>
      <c r="S925" s="88"/>
      <c r="T925" s="89"/>
      <c r="U925" s="42"/>
      <c r="V925" s="42"/>
      <c r="W925" s="42"/>
      <c r="X925" s="42"/>
      <c r="Y925" s="42"/>
      <c r="Z925" s="42"/>
      <c r="AA925" s="42"/>
      <c r="AB925" s="42"/>
      <c r="AC925" s="42"/>
      <c r="AD925" s="42"/>
      <c r="AE925" s="42"/>
      <c r="AT925" s="20" t="s">
        <v>141</v>
      </c>
      <c r="AU925" s="20" t="s">
        <v>81</v>
      </c>
    </row>
    <row r="926" s="13" customFormat="1">
      <c r="A926" s="13"/>
      <c r="B926" s="223"/>
      <c r="C926" s="224"/>
      <c r="D926" s="216" t="s">
        <v>145</v>
      </c>
      <c r="E926" s="225" t="s">
        <v>21</v>
      </c>
      <c r="F926" s="226" t="s">
        <v>1370</v>
      </c>
      <c r="G926" s="224"/>
      <c r="H926" s="227">
        <v>5</v>
      </c>
      <c r="I926" s="228"/>
      <c r="J926" s="224"/>
      <c r="K926" s="224"/>
      <c r="L926" s="229"/>
      <c r="M926" s="230"/>
      <c r="N926" s="231"/>
      <c r="O926" s="231"/>
      <c r="P926" s="231"/>
      <c r="Q926" s="231"/>
      <c r="R926" s="231"/>
      <c r="S926" s="231"/>
      <c r="T926" s="232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3" t="s">
        <v>145</v>
      </c>
      <c r="AU926" s="233" t="s">
        <v>81</v>
      </c>
      <c r="AV926" s="13" t="s">
        <v>81</v>
      </c>
      <c r="AW926" s="13" t="s">
        <v>36</v>
      </c>
      <c r="AX926" s="13" t="s">
        <v>79</v>
      </c>
      <c r="AY926" s="233" t="s">
        <v>131</v>
      </c>
    </row>
    <row r="927" s="12" customFormat="1" ht="22.8" customHeight="1">
      <c r="A927" s="12"/>
      <c r="B927" s="187"/>
      <c r="C927" s="188"/>
      <c r="D927" s="189" t="s">
        <v>73</v>
      </c>
      <c r="E927" s="201" t="s">
        <v>1371</v>
      </c>
      <c r="F927" s="201" t="s">
        <v>1372</v>
      </c>
      <c r="G927" s="188"/>
      <c r="H927" s="188"/>
      <c r="I927" s="191"/>
      <c r="J927" s="202">
        <f>BK927</f>
        <v>0</v>
      </c>
      <c r="K927" s="188"/>
      <c r="L927" s="193"/>
      <c r="M927" s="194"/>
      <c r="N927" s="195"/>
      <c r="O927" s="195"/>
      <c r="P927" s="196">
        <f>SUM(P928:P949)</f>
        <v>0</v>
      </c>
      <c r="Q927" s="195"/>
      <c r="R927" s="196">
        <f>SUM(R928:R949)</f>
        <v>0.026473199999999999</v>
      </c>
      <c r="S927" s="195"/>
      <c r="T927" s="197">
        <f>SUM(T928:T949)</f>
        <v>0.13364000000000001</v>
      </c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R927" s="198" t="s">
        <v>81</v>
      </c>
      <c r="AT927" s="199" t="s">
        <v>73</v>
      </c>
      <c r="AU927" s="199" t="s">
        <v>79</v>
      </c>
      <c r="AY927" s="198" t="s">
        <v>131</v>
      </c>
      <c r="BK927" s="200">
        <f>SUM(BK928:BK949)</f>
        <v>0</v>
      </c>
    </row>
    <row r="928" s="2" customFormat="1" ht="24.15" customHeight="1">
      <c r="A928" s="42"/>
      <c r="B928" s="43"/>
      <c r="C928" s="203" t="s">
        <v>1373</v>
      </c>
      <c r="D928" s="203" t="s">
        <v>134</v>
      </c>
      <c r="E928" s="204" t="s">
        <v>1374</v>
      </c>
      <c r="F928" s="205" t="s">
        <v>1375</v>
      </c>
      <c r="G928" s="206" t="s">
        <v>196</v>
      </c>
      <c r="H928" s="207">
        <v>37.600000000000001</v>
      </c>
      <c r="I928" s="208"/>
      <c r="J928" s="209">
        <f>ROUND(I928*H928,2)</f>
        <v>0</v>
      </c>
      <c r="K928" s="205" t="s">
        <v>138</v>
      </c>
      <c r="L928" s="48"/>
      <c r="M928" s="210" t="s">
        <v>21</v>
      </c>
      <c r="N928" s="211" t="s">
        <v>45</v>
      </c>
      <c r="O928" s="88"/>
      <c r="P928" s="212">
        <f>O928*H928</f>
        <v>0</v>
      </c>
      <c r="Q928" s="212">
        <v>0</v>
      </c>
      <c r="R928" s="212">
        <f>Q928*H928</f>
        <v>0</v>
      </c>
      <c r="S928" s="212">
        <v>0.0032499999999999999</v>
      </c>
      <c r="T928" s="213">
        <f>S928*H928</f>
        <v>0.1222</v>
      </c>
      <c r="U928" s="42"/>
      <c r="V928" s="42"/>
      <c r="W928" s="42"/>
      <c r="X928" s="42"/>
      <c r="Y928" s="42"/>
      <c r="Z928" s="42"/>
      <c r="AA928" s="42"/>
      <c r="AB928" s="42"/>
      <c r="AC928" s="42"/>
      <c r="AD928" s="42"/>
      <c r="AE928" s="42"/>
      <c r="AR928" s="214" t="s">
        <v>273</v>
      </c>
      <c r="AT928" s="214" t="s">
        <v>134</v>
      </c>
      <c r="AU928" s="214" t="s">
        <v>81</v>
      </c>
      <c r="AY928" s="20" t="s">
        <v>131</v>
      </c>
      <c r="BE928" s="215">
        <f>IF(N928="základní",J928,0)</f>
        <v>0</v>
      </c>
      <c r="BF928" s="215">
        <f>IF(N928="snížená",J928,0)</f>
        <v>0</v>
      </c>
      <c r="BG928" s="215">
        <f>IF(N928="zákl. přenesená",J928,0)</f>
        <v>0</v>
      </c>
      <c r="BH928" s="215">
        <f>IF(N928="sníž. přenesená",J928,0)</f>
        <v>0</v>
      </c>
      <c r="BI928" s="215">
        <f>IF(N928="nulová",J928,0)</f>
        <v>0</v>
      </c>
      <c r="BJ928" s="20" t="s">
        <v>79</v>
      </c>
      <c r="BK928" s="215">
        <f>ROUND(I928*H928,2)</f>
        <v>0</v>
      </c>
      <c r="BL928" s="20" t="s">
        <v>273</v>
      </c>
      <c r="BM928" s="214" t="s">
        <v>1376</v>
      </c>
    </row>
    <row r="929" s="2" customFormat="1">
      <c r="A929" s="42"/>
      <c r="B929" s="43"/>
      <c r="C929" s="44"/>
      <c r="D929" s="216" t="s">
        <v>141</v>
      </c>
      <c r="E929" s="44"/>
      <c r="F929" s="217" t="s">
        <v>1375</v>
      </c>
      <c r="G929" s="44"/>
      <c r="H929" s="44"/>
      <c r="I929" s="218"/>
      <c r="J929" s="44"/>
      <c r="K929" s="44"/>
      <c r="L929" s="48"/>
      <c r="M929" s="219"/>
      <c r="N929" s="220"/>
      <c r="O929" s="88"/>
      <c r="P929" s="88"/>
      <c r="Q929" s="88"/>
      <c r="R929" s="88"/>
      <c r="S929" s="88"/>
      <c r="T929" s="89"/>
      <c r="U929" s="42"/>
      <c r="V929" s="42"/>
      <c r="W929" s="42"/>
      <c r="X929" s="42"/>
      <c r="Y929" s="42"/>
      <c r="Z929" s="42"/>
      <c r="AA929" s="42"/>
      <c r="AB929" s="42"/>
      <c r="AC929" s="42"/>
      <c r="AD929" s="42"/>
      <c r="AE929" s="42"/>
      <c r="AT929" s="20" t="s">
        <v>141</v>
      </c>
      <c r="AU929" s="20" t="s">
        <v>81</v>
      </c>
    </row>
    <row r="930" s="2" customFormat="1">
      <c r="A930" s="42"/>
      <c r="B930" s="43"/>
      <c r="C930" s="44"/>
      <c r="D930" s="221" t="s">
        <v>143</v>
      </c>
      <c r="E930" s="44"/>
      <c r="F930" s="222" t="s">
        <v>1377</v>
      </c>
      <c r="G930" s="44"/>
      <c r="H930" s="44"/>
      <c r="I930" s="218"/>
      <c r="J930" s="44"/>
      <c r="K930" s="44"/>
      <c r="L930" s="48"/>
      <c r="M930" s="219"/>
      <c r="N930" s="220"/>
      <c r="O930" s="88"/>
      <c r="P930" s="88"/>
      <c r="Q930" s="88"/>
      <c r="R930" s="88"/>
      <c r="S930" s="88"/>
      <c r="T930" s="89"/>
      <c r="U930" s="42"/>
      <c r="V930" s="42"/>
      <c r="W930" s="42"/>
      <c r="X930" s="42"/>
      <c r="Y930" s="42"/>
      <c r="Z930" s="42"/>
      <c r="AA930" s="42"/>
      <c r="AB930" s="42"/>
      <c r="AC930" s="42"/>
      <c r="AD930" s="42"/>
      <c r="AE930" s="42"/>
      <c r="AT930" s="20" t="s">
        <v>143</v>
      </c>
      <c r="AU930" s="20" t="s">
        <v>81</v>
      </c>
    </row>
    <row r="931" s="13" customFormat="1">
      <c r="A931" s="13"/>
      <c r="B931" s="223"/>
      <c r="C931" s="224"/>
      <c r="D931" s="216" t="s">
        <v>145</v>
      </c>
      <c r="E931" s="225" t="s">
        <v>21</v>
      </c>
      <c r="F931" s="226" t="s">
        <v>1378</v>
      </c>
      <c r="G931" s="224"/>
      <c r="H931" s="227">
        <v>37.600000000000001</v>
      </c>
      <c r="I931" s="228"/>
      <c r="J931" s="224"/>
      <c r="K931" s="224"/>
      <c r="L931" s="229"/>
      <c r="M931" s="230"/>
      <c r="N931" s="231"/>
      <c r="O931" s="231"/>
      <c r="P931" s="231"/>
      <c r="Q931" s="231"/>
      <c r="R931" s="231"/>
      <c r="S931" s="231"/>
      <c r="T931" s="232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3" t="s">
        <v>145</v>
      </c>
      <c r="AU931" s="233" t="s">
        <v>81</v>
      </c>
      <c r="AV931" s="13" t="s">
        <v>81</v>
      </c>
      <c r="AW931" s="13" t="s">
        <v>36</v>
      </c>
      <c r="AX931" s="13" t="s">
        <v>74</v>
      </c>
      <c r="AY931" s="233" t="s">
        <v>131</v>
      </c>
    </row>
    <row r="932" s="15" customFormat="1">
      <c r="A932" s="15"/>
      <c r="B932" s="244"/>
      <c r="C932" s="245"/>
      <c r="D932" s="216" t="s">
        <v>145</v>
      </c>
      <c r="E932" s="246" t="s">
        <v>21</v>
      </c>
      <c r="F932" s="247" t="s">
        <v>166</v>
      </c>
      <c r="G932" s="245"/>
      <c r="H932" s="248">
        <v>37.600000000000001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54" t="s">
        <v>145</v>
      </c>
      <c r="AU932" s="254" t="s">
        <v>81</v>
      </c>
      <c r="AV932" s="15" t="s">
        <v>139</v>
      </c>
      <c r="AW932" s="15" t="s">
        <v>36</v>
      </c>
      <c r="AX932" s="15" t="s">
        <v>79</v>
      </c>
      <c r="AY932" s="254" t="s">
        <v>131</v>
      </c>
    </row>
    <row r="933" s="2" customFormat="1" ht="33" customHeight="1">
      <c r="A933" s="42"/>
      <c r="B933" s="43"/>
      <c r="C933" s="203" t="s">
        <v>1379</v>
      </c>
      <c r="D933" s="203" t="s">
        <v>134</v>
      </c>
      <c r="E933" s="204" t="s">
        <v>1380</v>
      </c>
      <c r="F933" s="205" t="s">
        <v>1381</v>
      </c>
      <c r="G933" s="206" t="s">
        <v>196</v>
      </c>
      <c r="H933" s="207">
        <v>0.54000000000000004</v>
      </c>
      <c r="I933" s="208"/>
      <c r="J933" s="209">
        <f>ROUND(I933*H933,2)</f>
        <v>0</v>
      </c>
      <c r="K933" s="205" t="s">
        <v>138</v>
      </c>
      <c r="L933" s="48"/>
      <c r="M933" s="210" t="s">
        <v>21</v>
      </c>
      <c r="N933" s="211" t="s">
        <v>45</v>
      </c>
      <c r="O933" s="88"/>
      <c r="P933" s="212">
        <f>O933*H933</f>
        <v>0</v>
      </c>
      <c r="Q933" s="212">
        <v>0.00058</v>
      </c>
      <c r="R933" s="212">
        <f>Q933*H933</f>
        <v>0.00031320000000000002</v>
      </c>
      <c r="S933" s="212">
        <v>0</v>
      </c>
      <c r="T933" s="213">
        <f>S933*H933</f>
        <v>0</v>
      </c>
      <c r="U933" s="42"/>
      <c r="V933" s="42"/>
      <c r="W933" s="42"/>
      <c r="X933" s="42"/>
      <c r="Y933" s="42"/>
      <c r="Z933" s="42"/>
      <c r="AA933" s="42"/>
      <c r="AB933" s="42"/>
      <c r="AC933" s="42"/>
      <c r="AD933" s="42"/>
      <c r="AE933" s="42"/>
      <c r="AR933" s="214" t="s">
        <v>273</v>
      </c>
      <c r="AT933" s="214" t="s">
        <v>134</v>
      </c>
      <c r="AU933" s="214" t="s">
        <v>81</v>
      </c>
      <c r="AY933" s="20" t="s">
        <v>131</v>
      </c>
      <c r="BE933" s="215">
        <f>IF(N933="základní",J933,0)</f>
        <v>0</v>
      </c>
      <c r="BF933" s="215">
        <f>IF(N933="snížená",J933,0)</f>
        <v>0</v>
      </c>
      <c r="BG933" s="215">
        <f>IF(N933="zákl. přenesená",J933,0)</f>
        <v>0</v>
      </c>
      <c r="BH933" s="215">
        <f>IF(N933="sníž. přenesená",J933,0)</f>
        <v>0</v>
      </c>
      <c r="BI933" s="215">
        <f>IF(N933="nulová",J933,0)</f>
        <v>0</v>
      </c>
      <c r="BJ933" s="20" t="s">
        <v>79</v>
      </c>
      <c r="BK933" s="215">
        <f>ROUND(I933*H933,2)</f>
        <v>0</v>
      </c>
      <c r="BL933" s="20" t="s">
        <v>273</v>
      </c>
      <c r="BM933" s="214" t="s">
        <v>1382</v>
      </c>
    </row>
    <row r="934" s="2" customFormat="1">
      <c r="A934" s="42"/>
      <c r="B934" s="43"/>
      <c r="C934" s="44"/>
      <c r="D934" s="216" t="s">
        <v>141</v>
      </c>
      <c r="E934" s="44"/>
      <c r="F934" s="217" t="s">
        <v>1383</v>
      </c>
      <c r="G934" s="44"/>
      <c r="H934" s="44"/>
      <c r="I934" s="218"/>
      <c r="J934" s="44"/>
      <c r="K934" s="44"/>
      <c r="L934" s="48"/>
      <c r="M934" s="219"/>
      <c r="N934" s="220"/>
      <c r="O934" s="88"/>
      <c r="P934" s="88"/>
      <c r="Q934" s="88"/>
      <c r="R934" s="88"/>
      <c r="S934" s="88"/>
      <c r="T934" s="89"/>
      <c r="U934" s="42"/>
      <c r="V934" s="42"/>
      <c r="W934" s="42"/>
      <c r="X934" s="42"/>
      <c r="Y934" s="42"/>
      <c r="Z934" s="42"/>
      <c r="AA934" s="42"/>
      <c r="AB934" s="42"/>
      <c r="AC934" s="42"/>
      <c r="AD934" s="42"/>
      <c r="AE934" s="42"/>
      <c r="AT934" s="20" t="s">
        <v>141</v>
      </c>
      <c r="AU934" s="20" t="s">
        <v>81</v>
      </c>
    </row>
    <row r="935" s="2" customFormat="1">
      <c r="A935" s="42"/>
      <c r="B935" s="43"/>
      <c r="C935" s="44"/>
      <c r="D935" s="221" t="s">
        <v>143</v>
      </c>
      <c r="E935" s="44"/>
      <c r="F935" s="222" t="s">
        <v>1384</v>
      </c>
      <c r="G935" s="44"/>
      <c r="H935" s="44"/>
      <c r="I935" s="218"/>
      <c r="J935" s="44"/>
      <c r="K935" s="44"/>
      <c r="L935" s="48"/>
      <c r="M935" s="219"/>
      <c r="N935" s="220"/>
      <c r="O935" s="88"/>
      <c r="P935" s="88"/>
      <c r="Q935" s="88"/>
      <c r="R935" s="88"/>
      <c r="S935" s="88"/>
      <c r="T935" s="89"/>
      <c r="U935" s="42"/>
      <c r="V935" s="42"/>
      <c r="W935" s="42"/>
      <c r="X935" s="42"/>
      <c r="Y935" s="42"/>
      <c r="Z935" s="42"/>
      <c r="AA935" s="42"/>
      <c r="AB935" s="42"/>
      <c r="AC935" s="42"/>
      <c r="AD935" s="42"/>
      <c r="AE935" s="42"/>
      <c r="AT935" s="20" t="s">
        <v>143</v>
      </c>
      <c r="AU935" s="20" t="s">
        <v>81</v>
      </c>
    </row>
    <row r="936" s="13" customFormat="1">
      <c r="A936" s="13"/>
      <c r="B936" s="223"/>
      <c r="C936" s="224"/>
      <c r="D936" s="216" t="s">
        <v>145</v>
      </c>
      <c r="E936" s="225" t="s">
        <v>21</v>
      </c>
      <c r="F936" s="226" t="s">
        <v>1385</v>
      </c>
      <c r="G936" s="224"/>
      <c r="H936" s="227">
        <v>0.54000000000000004</v>
      </c>
      <c r="I936" s="228"/>
      <c r="J936" s="224"/>
      <c r="K936" s="224"/>
      <c r="L936" s="229"/>
      <c r="M936" s="230"/>
      <c r="N936" s="231"/>
      <c r="O936" s="231"/>
      <c r="P936" s="231"/>
      <c r="Q936" s="231"/>
      <c r="R936" s="231"/>
      <c r="S936" s="231"/>
      <c r="T936" s="232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3" t="s">
        <v>145</v>
      </c>
      <c r="AU936" s="233" t="s">
        <v>81</v>
      </c>
      <c r="AV936" s="13" t="s">
        <v>81</v>
      </c>
      <c r="AW936" s="13" t="s">
        <v>36</v>
      </c>
      <c r="AX936" s="13" t="s">
        <v>79</v>
      </c>
      <c r="AY936" s="233" t="s">
        <v>131</v>
      </c>
    </row>
    <row r="937" s="2" customFormat="1" ht="24.15" customHeight="1">
      <c r="A937" s="42"/>
      <c r="B937" s="43"/>
      <c r="C937" s="203" t="s">
        <v>1386</v>
      </c>
      <c r="D937" s="203" t="s">
        <v>134</v>
      </c>
      <c r="E937" s="204" t="s">
        <v>1387</v>
      </c>
      <c r="F937" s="205" t="s">
        <v>1388</v>
      </c>
      <c r="G937" s="206" t="s">
        <v>137</v>
      </c>
      <c r="H937" s="207">
        <v>8</v>
      </c>
      <c r="I937" s="208"/>
      <c r="J937" s="209">
        <f>ROUND(I937*H937,2)</f>
        <v>0</v>
      </c>
      <c r="K937" s="205" t="s">
        <v>138</v>
      </c>
      <c r="L937" s="48"/>
      <c r="M937" s="210" t="s">
        <v>21</v>
      </c>
      <c r="N937" s="211" t="s">
        <v>45</v>
      </c>
      <c r="O937" s="88"/>
      <c r="P937" s="212">
        <f>O937*H937</f>
        <v>0</v>
      </c>
      <c r="Q937" s="212">
        <v>0.00051999999999999995</v>
      </c>
      <c r="R937" s="212">
        <f>Q937*H937</f>
        <v>0.0041599999999999996</v>
      </c>
      <c r="S937" s="212">
        <v>0.0014300000000000001</v>
      </c>
      <c r="T937" s="213">
        <f>S937*H937</f>
        <v>0.011440000000000001</v>
      </c>
      <c r="U937" s="42"/>
      <c r="V937" s="42"/>
      <c r="W937" s="42"/>
      <c r="X937" s="42"/>
      <c r="Y937" s="42"/>
      <c r="Z937" s="42"/>
      <c r="AA937" s="42"/>
      <c r="AB937" s="42"/>
      <c r="AC937" s="42"/>
      <c r="AD937" s="42"/>
      <c r="AE937" s="42"/>
      <c r="AR937" s="214" t="s">
        <v>273</v>
      </c>
      <c r="AT937" s="214" t="s">
        <v>134</v>
      </c>
      <c r="AU937" s="214" t="s">
        <v>81</v>
      </c>
      <c r="AY937" s="20" t="s">
        <v>131</v>
      </c>
      <c r="BE937" s="215">
        <f>IF(N937="základní",J937,0)</f>
        <v>0</v>
      </c>
      <c r="BF937" s="215">
        <f>IF(N937="snížená",J937,0)</f>
        <v>0</v>
      </c>
      <c r="BG937" s="215">
        <f>IF(N937="zákl. přenesená",J937,0)</f>
        <v>0</v>
      </c>
      <c r="BH937" s="215">
        <f>IF(N937="sníž. přenesená",J937,0)</f>
        <v>0</v>
      </c>
      <c r="BI937" s="215">
        <f>IF(N937="nulová",J937,0)</f>
        <v>0</v>
      </c>
      <c r="BJ937" s="20" t="s">
        <v>79</v>
      </c>
      <c r="BK937" s="215">
        <f>ROUND(I937*H937,2)</f>
        <v>0</v>
      </c>
      <c r="BL937" s="20" t="s">
        <v>273</v>
      </c>
      <c r="BM937" s="214" t="s">
        <v>1389</v>
      </c>
    </row>
    <row r="938" s="2" customFormat="1">
      <c r="A938" s="42"/>
      <c r="B938" s="43"/>
      <c r="C938" s="44"/>
      <c r="D938" s="216" t="s">
        <v>141</v>
      </c>
      <c r="E938" s="44"/>
      <c r="F938" s="217" t="s">
        <v>1390</v>
      </c>
      <c r="G938" s="44"/>
      <c r="H938" s="44"/>
      <c r="I938" s="218"/>
      <c r="J938" s="44"/>
      <c r="K938" s="44"/>
      <c r="L938" s="48"/>
      <c r="M938" s="219"/>
      <c r="N938" s="220"/>
      <c r="O938" s="88"/>
      <c r="P938" s="88"/>
      <c r="Q938" s="88"/>
      <c r="R938" s="88"/>
      <c r="S938" s="88"/>
      <c r="T938" s="89"/>
      <c r="U938" s="42"/>
      <c r="V938" s="42"/>
      <c r="W938" s="42"/>
      <c r="X938" s="42"/>
      <c r="Y938" s="42"/>
      <c r="Z938" s="42"/>
      <c r="AA938" s="42"/>
      <c r="AB938" s="42"/>
      <c r="AC938" s="42"/>
      <c r="AD938" s="42"/>
      <c r="AE938" s="42"/>
      <c r="AT938" s="20" t="s">
        <v>141</v>
      </c>
      <c r="AU938" s="20" t="s">
        <v>81</v>
      </c>
    </row>
    <row r="939" s="2" customFormat="1">
      <c r="A939" s="42"/>
      <c r="B939" s="43"/>
      <c r="C939" s="44"/>
      <c r="D939" s="221" t="s">
        <v>143</v>
      </c>
      <c r="E939" s="44"/>
      <c r="F939" s="222" t="s">
        <v>1391</v>
      </c>
      <c r="G939" s="44"/>
      <c r="H939" s="44"/>
      <c r="I939" s="218"/>
      <c r="J939" s="44"/>
      <c r="K939" s="44"/>
      <c r="L939" s="48"/>
      <c r="M939" s="219"/>
      <c r="N939" s="220"/>
      <c r="O939" s="88"/>
      <c r="P939" s="88"/>
      <c r="Q939" s="88"/>
      <c r="R939" s="88"/>
      <c r="S939" s="88"/>
      <c r="T939" s="89"/>
      <c r="U939" s="42"/>
      <c r="V939" s="42"/>
      <c r="W939" s="42"/>
      <c r="X939" s="42"/>
      <c r="Y939" s="42"/>
      <c r="Z939" s="42"/>
      <c r="AA939" s="42"/>
      <c r="AB939" s="42"/>
      <c r="AC939" s="42"/>
      <c r="AD939" s="42"/>
      <c r="AE939" s="42"/>
      <c r="AT939" s="20" t="s">
        <v>143</v>
      </c>
      <c r="AU939" s="20" t="s">
        <v>81</v>
      </c>
    </row>
    <row r="940" s="13" customFormat="1">
      <c r="A940" s="13"/>
      <c r="B940" s="223"/>
      <c r="C940" s="224"/>
      <c r="D940" s="216" t="s">
        <v>145</v>
      </c>
      <c r="E940" s="225" t="s">
        <v>21</v>
      </c>
      <c r="F940" s="226" t="s">
        <v>1392</v>
      </c>
      <c r="G940" s="224"/>
      <c r="H940" s="227">
        <v>8</v>
      </c>
      <c r="I940" s="228"/>
      <c r="J940" s="224"/>
      <c r="K940" s="224"/>
      <c r="L940" s="229"/>
      <c r="M940" s="230"/>
      <c r="N940" s="231"/>
      <c r="O940" s="231"/>
      <c r="P940" s="231"/>
      <c r="Q940" s="231"/>
      <c r="R940" s="231"/>
      <c r="S940" s="231"/>
      <c r="T940" s="232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33" t="s">
        <v>145</v>
      </c>
      <c r="AU940" s="233" t="s">
        <v>81</v>
      </c>
      <c r="AV940" s="13" t="s">
        <v>81</v>
      </c>
      <c r="AW940" s="13" t="s">
        <v>36</v>
      </c>
      <c r="AX940" s="13" t="s">
        <v>79</v>
      </c>
      <c r="AY940" s="233" t="s">
        <v>131</v>
      </c>
    </row>
    <row r="941" s="2" customFormat="1" ht="16.5" customHeight="1">
      <c r="A941" s="42"/>
      <c r="B941" s="43"/>
      <c r="C941" s="266" t="s">
        <v>1393</v>
      </c>
      <c r="D941" s="266" t="s">
        <v>327</v>
      </c>
      <c r="E941" s="267" t="s">
        <v>1394</v>
      </c>
      <c r="F941" s="268" t="s">
        <v>1395</v>
      </c>
      <c r="G941" s="269" t="s">
        <v>179</v>
      </c>
      <c r="H941" s="270">
        <v>1</v>
      </c>
      <c r="I941" s="271"/>
      <c r="J941" s="272">
        <f>ROUND(I941*H941,2)</f>
        <v>0</v>
      </c>
      <c r="K941" s="268" t="s">
        <v>21</v>
      </c>
      <c r="L941" s="273"/>
      <c r="M941" s="274" t="s">
        <v>21</v>
      </c>
      <c r="N941" s="275" t="s">
        <v>45</v>
      </c>
      <c r="O941" s="88"/>
      <c r="P941" s="212">
        <f>O941*H941</f>
        <v>0</v>
      </c>
      <c r="Q941" s="212">
        <v>0.021999999999999999</v>
      </c>
      <c r="R941" s="212">
        <f>Q941*H941</f>
        <v>0.021999999999999999</v>
      </c>
      <c r="S941" s="212">
        <v>0</v>
      </c>
      <c r="T941" s="213">
        <f>S941*H941</f>
        <v>0</v>
      </c>
      <c r="U941" s="42"/>
      <c r="V941" s="42"/>
      <c r="W941" s="42"/>
      <c r="X941" s="42"/>
      <c r="Y941" s="42"/>
      <c r="Z941" s="42"/>
      <c r="AA941" s="42"/>
      <c r="AB941" s="42"/>
      <c r="AC941" s="42"/>
      <c r="AD941" s="42"/>
      <c r="AE941" s="42"/>
      <c r="AR941" s="214" t="s">
        <v>403</v>
      </c>
      <c r="AT941" s="214" t="s">
        <v>327</v>
      </c>
      <c r="AU941" s="214" t="s">
        <v>81</v>
      </c>
      <c r="AY941" s="20" t="s">
        <v>131</v>
      </c>
      <c r="BE941" s="215">
        <f>IF(N941="základní",J941,0)</f>
        <v>0</v>
      </c>
      <c r="BF941" s="215">
        <f>IF(N941="snížená",J941,0)</f>
        <v>0</v>
      </c>
      <c r="BG941" s="215">
        <f>IF(N941="zákl. přenesená",J941,0)</f>
        <v>0</v>
      </c>
      <c r="BH941" s="215">
        <f>IF(N941="sníž. přenesená",J941,0)</f>
        <v>0</v>
      </c>
      <c r="BI941" s="215">
        <f>IF(N941="nulová",J941,0)</f>
        <v>0</v>
      </c>
      <c r="BJ941" s="20" t="s">
        <v>79</v>
      </c>
      <c r="BK941" s="215">
        <f>ROUND(I941*H941,2)</f>
        <v>0</v>
      </c>
      <c r="BL941" s="20" t="s">
        <v>273</v>
      </c>
      <c r="BM941" s="214" t="s">
        <v>1396</v>
      </c>
    </row>
    <row r="942" s="2" customFormat="1">
      <c r="A942" s="42"/>
      <c r="B942" s="43"/>
      <c r="C942" s="44"/>
      <c r="D942" s="216" t="s">
        <v>141</v>
      </c>
      <c r="E942" s="44"/>
      <c r="F942" s="217" t="s">
        <v>1395</v>
      </c>
      <c r="G942" s="44"/>
      <c r="H942" s="44"/>
      <c r="I942" s="218"/>
      <c r="J942" s="44"/>
      <c r="K942" s="44"/>
      <c r="L942" s="48"/>
      <c r="M942" s="219"/>
      <c r="N942" s="220"/>
      <c r="O942" s="88"/>
      <c r="P942" s="88"/>
      <c r="Q942" s="88"/>
      <c r="R942" s="88"/>
      <c r="S942" s="88"/>
      <c r="T942" s="89"/>
      <c r="U942" s="42"/>
      <c r="V942" s="42"/>
      <c r="W942" s="42"/>
      <c r="X942" s="42"/>
      <c r="Y942" s="42"/>
      <c r="Z942" s="42"/>
      <c r="AA942" s="42"/>
      <c r="AB942" s="42"/>
      <c r="AC942" s="42"/>
      <c r="AD942" s="42"/>
      <c r="AE942" s="42"/>
      <c r="AT942" s="20" t="s">
        <v>141</v>
      </c>
      <c r="AU942" s="20" t="s">
        <v>81</v>
      </c>
    </row>
    <row r="943" s="13" customFormat="1">
      <c r="A943" s="13"/>
      <c r="B943" s="223"/>
      <c r="C943" s="224"/>
      <c r="D943" s="216" t="s">
        <v>145</v>
      </c>
      <c r="E943" s="225" t="s">
        <v>21</v>
      </c>
      <c r="F943" s="226" t="s">
        <v>1397</v>
      </c>
      <c r="G943" s="224"/>
      <c r="H943" s="227">
        <v>1</v>
      </c>
      <c r="I943" s="228"/>
      <c r="J943" s="224"/>
      <c r="K943" s="224"/>
      <c r="L943" s="229"/>
      <c r="M943" s="230"/>
      <c r="N943" s="231"/>
      <c r="O943" s="231"/>
      <c r="P943" s="231"/>
      <c r="Q943" s="231"/>
      <c r="R943" s="231"/>
      <c r="S943" s="231"/>
      <c r="T943" s="232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3" t="s">
        <v>145</v>
      </c>
      <c r="AU943" s="233" t="s">
        <v>81</v>
      </c>
      <c r="AV943" s="13" t="s">
        <v>81</v>
      </c>
      <c r="AW943" s="13" t="s">
        <v>36</v>
      </c>
      <c r="AX943" s="13" t="s">
        <v>79</v>
      </c>
      <c r="AY943" s="233" t="s">
        <v>131</v>
      </c>
    </row>
    <row r="944" s="2" customFormat="1" ht="16.5" customHeight="1">
      <c r="A944" s="42"/>
      <c r="B944" s="43"/>
      <c r="C944" s="203" t="s">
        <v>1398</v>
      </c>
      <c r="D944" s="203" t="s">
        <v>134</v>
      </c>
      <c r="E944" s="204" t="s">
        <v>1399</v>
      </c>
      <c r="F944" s="205" t="s">
        <v>1400</v>
      </c>
      <c r="G944" s="206" t="s">
        <v>196</v>
      </c>
      <c r="H944" s="207">
        <v>0.54000000000000004</v>
      </c>
      <c r="I944" s="208"/>
      <c r="J944" s="209">
        <f>ROUND(I944*H944,2)</f>
        <v>0</v>
      </c>
      <c r="K944" s="205" t="s">
        <v>21</v>
      </c>
      <c r="L944" s="48"/>
      <c r="M944" s="210" t="s">
        <v>21</v>
      </c>
      <c r="N944" s="211" t="s">
        <v>45</v>
      </c>
      <c r="O944" s="88"/>
      <c r="P944" s="212">
        <f>O944*H944</f>
        <v>0</v>
      </c>
      <c r="Q944" s="212">
        <v>0</v>
      </c>
      <c r="R944" s="212">
        <f>Q944*H944</f>
        <v>0</v>
      </c>
      <c r="S944" s="212">
        <v>0</v>
      </c>
      <c r="T944" s="213">
        <f>S944*H944</f>
        <v>0</v>
      </c>
      <c r="U944" s="42"/>
      <c r="V944" s="42"/>
      <c r="W944" s="42"/>
      <c r="X944" s="42"/>
      <c r="Y944" s="42"/>
      <c r="Z944" s="42"/>
      <c r="AA944" s="42"/>
      <c r="AB944" s="42"/>
      <c r="AC944" s="42"/>
      <c r="AD944" s="42"/>
      <c r="AE944" s="42"/>
      <c r="AR944" s="214" t="s">
        <v>273</v>
      </c>
      <c r="AT944" s="214" t="s">
        <v>134</v>
      </c>
      <c r="AU944" s="214" t="s">
        <v>81</v>
      </c>
      <c r="AY944" s="20" t="s">
        <v>131</v>
      </c>
      <c r="BE944" s="215">
        <f>IF(N944="základní",J944,0)</f>
        <v>0</v>
      </c>
      <c r="BF944" s="215">
        <f>IF(N944="snížená",J944,0)</f>
        <v>0</v>
      </c>
      <c r="BG944" s="215">
        <f>IF(N944="zákl. přenesená",J944,0)</f>
        <v>0</v>
      </c>
      <c r="BH944" s="215">
        <f>IF(N944="sníž. přenesená",J944,0)</f>
        <v>0</v>
      </c>
      <c r="BI944" s="215">
        <f>IF(N944="nulová",J944,0)</f>
        <v>0</v>
      </c>
      <c r="BJ944" s="20" t="s">
        <v>79</v>
      </c>
      <c r="BK944" s="215">
        <f>ROUND(I944*H944,2)</f>
        <v>0</v>
      </c>
      <c r="BL944" s="20" t="s">
        <v>273</v>
      </c>
      <c r="BM944" s="214" t="s">
        <v>1401</v>
      </c>
    </row>
    <row r="945" s="2" customFormat="1">
      <c r="A945" s="42"/>
      <c r="B945" s="43"/>
      <c r="C945" s="44"/>
      <c r="D945" s="216" t="s">
        <v>141</v>
      </c>
      <c r="E945" s="44"/>
      <c r="F945" s="217" t="s">
        <v>1400</v>
      </c>
      <c r="G945" s="44"/>
      <c r="H945" s="44"/>
      <c r="I945" s="218"/>
      <c r="J945" s="44"/>
      <c r="K945" s="44"/>
      <c r="L945" s="48"/>
      <c r="M945" s="219"/>
      <c r="N945" s="220"/>
      <c r="O945" s="88"/>
      <c r="P945" s="88"/>
      <c r="Q945" s="88"/>
      <c r="R945" s="88"/>
      <c r="S945" s="88"/>
      <c r="T945" s="89"/>
      <c r="U945" s="42"/>
      <c r="V945" s="42"/>
      <c r="W945" s="42"/>
      <c r="X945" s="42"/>
      <c r="Y945" s="42"/>
      <c r="Z945" s="42"/>
      <c r="AA945" s="42"/>
      <c r="AB945" s="42"/>
      <c r="AC945" s="42"/>
      <c r="AD945" s="42"/>
      <c r="AE945" s="42"/>
      <c r="AT945" s="20" t="s">
        <v>141</v>
      </c>
      <c r="AU945" s="20" t="s">
        <v>81</v>
      </c>
    </row>
    <row r="946" s="13" customFormat="1">
      <c r="A946" s="13"/>
      <c r="B946" s="223"/>
      <c r="C946" s="224"/>
      <c r="D946" s="216" t="s">
        <v>145</v>
      </c>
      <c r="E946" s="225" t="s">
        <v>21</v>
      </c>
      <c r="F946" s="226" t="s">
        <v>1402</v>
      </c>
      <c r="G946" s="224"/>
      <c r="H946" s="227">
        <v>0.54000000000000004</v>
      </c>
      <c r="I946" s="228"/>
      <c r="J946" s="224"/>
      <c r="K946" s="224"/>
      <c r="L946" s="229"/>
      <c r="M946" s="230"/>
      <c r="N946" s="231"/>
      <c r="O946" s="231"/>
      <c r="P946" s="231"/>
      <c r="Q946" s="231"/>
      <c r="R946" s="231"/>
      <c r="S946" s="231"/>
      <c r="T946" s="232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3" t="s">
        <v>145</v>
      </c>
      <c r="AU946" s="233" t="s">
        <v>81</v>
      </c>
      <c r="AV946" s="13" t="s">
        <v>81</v>
      </c>
      <c r="AW946" s="13" t="s">
        <v>36</v>
      </c>
      <c r="AX946" s="13" t="s">
        <v>79</v>
      </c>
      <c r="AY946" s="233" t="s">
        <v>131</v>
      </c>
    </row>
    <row r="947" s="2" customFormat="1" ht="24.15" customHeight="1">
      <c r="A947" s="42"/>
      <c r="B947" s="43"/>
      <c r="C947" s="203" t="s">
        <v>1403</v>
      </c>
      <c r="D947" s="203" t="s">
        <v>134</v>
      </c>
      <c r="E947" s="204" t="s">
        <v>1404</v>
      </c>
      <c r="F947" s="205" t="s">
        <v>1405</v>
      </c>
      <c r="G947" s="206" t="s">
        <v>170</v>
      </c>
      <c r="H947" s="207">
        <v>0.025999999999999999</v>
      </c>
      <c r="I947" s="208"/>
      <c r="J947" s="209">
        <f>ROUND(I947*H947,2)</f>
        <v>0</v>
      </c>
      <c r="K947" s="205" t="s">
        <v>138</v>
      </c>
      <c r="L947" s="48"/>
      <c r="M947" s="210" t="s">
        <v>21</v>
      </c>
      <c r="N947" s="211" t="s">
        <v>45</v>
      </c>
      <c r="O947" s="88"/>
      <c r="P947" s="212">
        <f>O947*H947</f>
        <v>0</v>
      </c>
      <c r="Q947" s="212">
        <v>0</v>
      </c>
      <c r="R947" s="212">
        <f>Q947*H947</f>
        <v>0</v>
      </c>
      <c r="S947" s="212">
        <v>0</v>
      </c>
      <c r="T947" s="213">
        <f>S947*H947</f>
        <v>0</v>
      </c>
      <c r="U947" s="42"/>
      <c r="V947" s="42"/>
      <c r="W947" s="42"/>
      <c r="X947" s="42"/>
      <c r="Y947" s="42"/>
      <c r="Z947" s="42"/>
      <c r="AA947" s="42"/>
      <c r="AB947" s="42"/>
      <c r="AC947" s="42"/>
      <c r="AD947" s="42"/>
      <c r="AE947" s="42"/>
      <c r="AR947" s="214" t="s">
        <v>273</v>
      </c>
      <c r="AT947" s="214" t="s">
        <v>134</v>
      </c>
      <c r="AU947" s="214" t="s">
        <v>81</v>
      </c>
      <c r="AY947" s="20" t="s">
        <v>131</v>
      </c>
      <c r="BE947" s="215">
        <f>IF(N947="základní",J947,0)</f>
        <v>0</v>
      </c>
      <c r="BF947" s="215">
        <f>IF(N947="snížená",J947,0)</f>
        <v>0</v>
      </c>
      <c r="BG947" s="215">
        <f>IF(N947="zákl. přenesená",J947,0)</f>
        <v>0</v>
      </c>
      <c r="BH947" s="215">
        <f>IF(N947="sníž. přenesená",J947,0)</f>
        <v>0</v>
      </c>
      <c r="BI947" s="215">
        <f>IF(N947="nulová",J947,0)</f>
        <v>0</v>
      </c>
      <c r="BJ947" s="20" t="s">
        <v>79</v>
      </c>
      <c r="BK947" s="215">
        <f>ROUND(I947*H947,2)</f>
        <v>0</v>
      </c>
      <c r="BL947" s="20" t="s">
        <v>273</v>
      </c>
      <c r="BM947" s="214" t="s">
        <v>1406</v>
      </c>
    </row>
    <row r="948" s="2" customFormat="1">
      <c r="A948" s="42"/>
      <c r="B948" s="43"/>
      <c r="C948" s="44"/>
      <c r="D948" s="216" t="s">
        <v>141</v>
      </c>
      <c r="E948" s="44"/>
      <c r="F948" s="217" t="s">
        <v>1407</v>
      </c>
      <c r="G948" s="44"/>
      <c r="H948" s="44"/>
      <c r="I948" s="218"/>
      <c r="J948" s="44"/>
      <c r="K948" s="44"/>
      <c r="L948" s="48"/>
      <c r="M948" s="219"/>
      <c r="N948" s="220"/>
      <c r="O948" s="88"/>
      <c r="P948" s="88"/>
      <c r="Q948" s="88"/>
      <c r="R948" s="88"/>
      <c r="S948" s="88"/>
      <c r="T948" s="89"/>
      <c r="U948" s="42"/>
      <c r="V948" s="42"/>
      <c r="W948" s="42"/>
      <c r="X948" s="42"/>
      <c r="Y948" s="42"/>
      <c r="Z948" s="42"/>
      <c r="AA948" s="42"/>
      <c r="AB948" s="42"/>
      <c r="AC948" s="42"/>
      <c r="AD948" s="42"/>
      <c r="AE948" s="42"/>
      <c r="AT948" s="20" t="s">
        <v>141</v>
      </c>
      <c r="AU948" s="20" t="s">
        <v>81</v>
      </c>
    </row>
    <row r="949" s="2" customFormat="1">
      <c r="A949" s="42"/>
      <c r="B949" s="43"/>
      <c r="C949" s="44"/>
      <c r="D949" s="221" t="s">
        <v>143</v>
      </c>
      <c r="E949" s="44"/>
      <c r="F949" s="222" t="s">
        <v>1408</v>
      </c>
      <c r="G949" s="44"/>
      <c r="H949" s="44"/>
      <c r="I949" s="218"/>
      <c r="J949" s="44"/>
      <c r="K949" s="44"/>
      <c r="L949" s="48"/>
      <c r="M949" s="219"/>
      <c r="N949" s="220"/>
      <c r="O949" s="88"/>
      <c r="P949" s="88"/>
      <c r="Q949" s="88"/>
      <c r="R949" s="88"/>
      <c r="S949" s="88"/>
      <c r="T949" s="89"/>
      <c r="U949" s="42"/>
      <c r="V949" s="42"/>
      <c r="W949" s="42"/>
      <c r="X949" s="42"/>
      <c r="Y949" s="42"/>
      <c r="Z949" s="42"/>
      <c r="AA949" s="42"/>
      <c r="AB949" s="42"/>
      <c r="AC949" s="42"/>
      <c r="AD949" s="42"/>
      <c r="AE949" s="42"/>
      <c r="AT949" s="20" t="s">
        <v>143</v>
      </c>
      <c r="AU949" s="20" t="s">
        <v>81</v>
      </c>
    </row>
    <row r="950" s="12" customFormat="1" ht="22.8" customHeight="1">
      <c r="A950" s="12"/>
      <c r="B950" s="187"/>
      <c r="C950" s="188"/>
      <c r="D950" s="189" t="s">
        <v>73</v>
      </c>
      <c r="E950" s="201" t="s">
        <v>1409</v>
      </c>
      <c r="F950" s="201" t="s">
        <v>1410</v>
      </c>
      <c r="G950" s="188"/>
      <c r="H950" s="188"/>
      <c r="I950" s="191"/>
      <c r="J950" s="202">
        <f>BK950</f>
        <v>0</v>
      </c>
      <c r="K950" s="188"/>
      <c r="L950" s="193"/>
      <c r="M950" s="194"/>
      <c r="N950" s="195"/>
      <c r="O950" s="195"/>
      <c r="P950" s="196">
        <f>SUM(P951:P1061)</f>
        <v>0</v>
      </c>
      <c r="Q950" s="195"/>
      <c r="R950" s="196">
        <f>SUM(R951:R1061)</f>
        <v>2.81740637</v>
      </c>
      <c r="S950" s="195"/>
      <c r="T950" s="197">
        <f>SUM(T951:T1061)</f>
        <v>0.21107600000000001</v>
      </c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R950" s="198" t="s">
        <v>81</v>
      </c>
      <c r="AT950" s="199" t="s">
        <v>73</v>
      </c>
      <c r="AU950" s="199" t="s">
        <v>79</v>
      </c>
      <c r="AY950" s="198" t="s">
        <v>131</v>
      </c>
      <c r="BK950" s="200">
        <f>SUM(BK951:BK1061)</f>
        <v>0</v>
      </c>
    </row>
    <row r="951" s="2" customFormat="1" ht="24.15" customHeight="1">
      <c r="A951" s="42"/>
      <c r="B951" s="43"/>
      <c r="C951" s="203" t="s">
        <v>1411</v>
      </c>
      <c r="D951" s="203" t="s">
        <v>134</v>
      </c>
      <c r="E951" s="204" t="s">
        <v>1412</v>
      </c>
      <c r="F951" s="205" t="s">
        <v>1413</v>
      </c>
      <c r="G951" s="206" t="s">
        <v>179</v>
      </c>
      <c r="H951" s="207">
        <v>70.900000000000006</v>
      </c>
      <c r="I951" s="208"/>
      <c r="J951" s="209">
        <f>ROUND(I951*H951,2)</f>
        <v>0</v>
      </c>
      <c r="K951" s="205" t="s">
        <v>138</v>
      </c>
      <c r="L951" s="48"/>
      <c r="M951" s="210" t="s">
        <v>21</v>
      </c>
      <c r="N951" s="211" t="s">
        <v>45</v>
      </c>
      <c r="O951" s="88"/>
      <c r="P951" s="212">
        <f>O951*H951</f>
        <v>0</v>
      </c>
      <c r="Q951" s="212">
        <v>0</v>
      </c>
      <c r="R951" s="212">
        <f>Q951*H951</f>
        <v>0</v>
      </c>
      <c r="S951" s="212">
        <v>0</v>
      </c>
      <c r="T951" s="213">
        <f>S951*H951</f>
        <v>0</v>
      </c>
      <c r="U951" s="42"/>
      <c r="V951" s="42"/>
      <c r="W951" s="42"/>
      <c r="X951" s="42"/>
      <c r="Y951" s="42"/>
      <c r="Z951" s="42"/>
      <c r="AA951" s="42"/>
      <c r="AB951" s="42"/>
      <c r="AC951" s="42"/>
      <c r="AD951" s="42"/>
      <c r="AE951" s="42"/>
      <c r="AR951" s="214" t="s">
        <v>273</v>
      </c>
      <c r="AT951" s="214" t="s">
        <v>134</v>
      </c>
      <c r="AU951" s="214" t="s">
        <v>81</v>
      </c>
      <c r="AY951" s="20" t="s">
        <v>131</v>
      </c>
      <c r="BE951" s="215">
        <f>IF(N951="základní",J951,0)</f>
        <v>0</v>
      </c>
      <c r="BF951" s="215">
        <f>IF(N951="snížená",J951,0)</f>
        <v>0</v>
      </c>
      <c r="BG951" s="215">
        <f>IF(N951="zákl. přenesená",J951,0)</f>
        <v>0</v>
      </c>
      <c r="BH951" s="215">
        <f>IF(N951="sníž. přenesená",J951,0)</f>
        <v>0</v>
      </c>
      <c r="BI951" s="215">
        <f>IF(N951="nulová",J951,0)</f>
        <v>0</v>
      </c>
      <c r="BJ951" s="20" t="s">
        <v>79</v>
      </c>
      <c r="BK951" s="215">
        <f>ROUND(I951*H951,2)</f>
        <v>0</v>
      </c>
      <c r="BL951" s="20" t="s">
        <v>273</v>
      </c>
      <c r="BM951" s="214" t="s">
        <v>1414</v>
      </c>
    </row>
    <row r="952" s="2" customFormat="1">
      <c r="A952" s="42"/>
      <c r="B952" s="43"/>
      <c r="C952" s="44"/>
      <c r="D952" s="216" t="s">
        <v>141</v>
      </c>
      <c r="E952" s="44"/>
      <c r="F952" s="217" t="s">
        <v>1415</v>
      </c>
      <c r="G952" s="44"/>
      <c r="H952" s="44"/>
      <c r="I952" s="218"/>
      <c r="J952" s="44"/>
      <c r="K952" s="44"/>
      <c r="L952" s="48"/>
      <c r="M952" s="219"/>
      <c r="N952" s="220"/>
      <c r="O952" s="88"/>
      <c r="P952" s="88"/>
      <c r="Q952" s="88"/>
      <c r="R952" s="88"/>
      <c r="S952" s="88"/>
      <c r="T952" s="89"/>
      <c r="U952" s="42"/>
      <c r="V952" s="42"/>
      <c r="W952" s="42"/>
      <c r="X952" s="42"/>
      <c r="Y952" s="42"/>
      <c r="Z952" s="42"/>
      <c r="AA952" s="42"/>
      <c r="AB952" s="42"/>
      <c r="AC952" s="42"/>
      <c r="AD952" s="42"/>
      <c r="AE952" s="42"/>
      <c r="AT952" s="20" t="s">
        <v>141</v>
      </c>
      <c r="AU952" s="20" t="s">
        <v>81</v>
      </c>
    </row>
    <row r="953" s="2" customFormat="1">
      <c r="A953" s="42"/>
      <c r="B953" s="43"/>
      <c r="C953" s="44"/>
      <c r="D953" s="221" t="s">
        <v>143</v>
      </c>
      <c r="E953" s="44"/>
      <c r="F953" s="222" t="s">
        <v>1416</v>
      </c>
      <c r="G953" s="44"/>
      <c r="H953" s="44"/>
      <c r="I953" s="218"/>
      <c r="J953" s="44"/>
      <c r="K953" s="44"/>
      <c r="L953" s="48"/>
      <c r="M953" s="219"/>
      <c r="N953" s="220"/>
      <c r="O953" s="88"/>
      <c r="P953" s="88"/>
      <c r="Q953" s="88"/>
      <c r="R953" s="88"/>
      <c r="S953" s="88"/>
      <c r="T953" s="89"/>
      <c r="U953" s="42"/>
      <c r="V953" s="42"/>
      <c r="W953" s="42"/>
      <c r="X953" s="42"/>
      <c r="Y953" s="42"/>
      <c r="Z953" s="42"/>
      <c r="AA953" s="42"/>
      <c r="AB953" s="42"/>
      <c r="AC953" s="42"/>
      <c r="AD953" s="42"/>
      <c r="AE953" s="42"/>
      <c r="AT953" s="20" t="s">
        <v>143</v>
      </c>
      <c r="AU953" s="20" t="s">
        <v>81</v>
      </c>
    </row>
    <row r="954" s="13" customFormat="1">
      <c r="A954" s="13"/>
      <c r="B954" s="223"/>
      <c r="C954" s="224"/>
      <c r="D954" s="216" t="s">
        <v>145</v>
      </c>
      <c r="E954" s="225" t="s">
        <v>21</v>
      </c>
      <c r="F954" s="226" t="s">
        <v>1417</v>
      </c>
      <c r="G954" s="224"/>
      <c r="H954" s="227">
        <v>25.579999999999998</v>
      </c>
      <c r="I954" s="228"/>
      <c r="J954" s="224"/>
      <c r="K954" s="224"/>
      <c r="L954" s="229"/>
      <c r="M954" s="230"/>
      <c r="N954" s="231"/>
      <c r="O954" s="231"/>
      <c r="P954" s="231"/>
      <c r="Q954" s="231"/>
      <c r="R954" s="231"/>
      <c r="S954" s="231"/>
      <c r="T954" s="232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3" t="s">
        <v>145</v>
      </c>
      <c r="AU954" s="233" t="s">
        <v>81</v>
      </c>
      <c r="AV954" s="13" t="s">
        <v>81</v>
      </c>
      <c r="AW954" s="13" t="s">
        <v>36</v>
      </c>
      <c r="AX954" s="13" t="s">
        <v>74</v>
      </c>
      <c r="AY954" s="233" t="s">
        <v>131</v>
      </c>
    </row>
    <row r="955" s="13" customFormat="1">
      <c r="A955" s="13"/>
      <c r="B955" s="223"/>
      <c r="C955" s="224"/>
      <c r="D955" s="216" t="s">
        <v>145</v>
      </c>
      <c r="E955" s="225" t="s">
        <v>21</v>
      </c>
      <c r="F955" s="226" t="s">
        <v>1418</v>
      </c>
      <c r="G955" s="224"/>
      <c r="H955" s="227">
        <v>7.0899999999999999</v>
      </c>
      <c r="I955" s="228"/>
      <c r="J955" s="224"/>
      <c r="K955" s="224"/>
      <c r="L955" s="229"/>
      <c r="M955" s="230"/>
      <c r="N955" s="231"/>
      <c r="O955" s="231"/>
      <c r="P955" s="231"/>
      <c r="Q955" s="231"/>
      <c r="R955" s="231"/>
      <c r="S955" s="231"/>
      <c r="T955" s="232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3" t="s">
        <v>145</v>
      </c>
      <c r="AU955" s="233" t="s">
        <v>81</v>
      </c>
      <c r="AV955" s="13" t="s">
        <v>81</v>
      </c>
      <c r="AW955" s="13" t="s">
        <v>36</v>
      </c>
      <c r="AX955" s="13" t="s">
        <v>74</v>
      </c>
      <c r="AY955" s="233" t="s">
        <v>131</v>
      </c>
    </row>
    <row r="956" s="13" customFormat="1">
      <c r="A956" s="13"/>
      <c r="B956" s="223"/>
      <c r="C956" s="224"/>
      <c r="D956" s="216" t="s">
        <v>145</v>
      </c>
      <c r="E956" s="225" t="s">
        <v>21</v>
      </c>
      <c r="F956" s="226" t="s">
        <v>215</v>
      </c>
      <c r="G956" s="224"/>
      <c r="H956" s="227">
        <v>38.229999999999997</v>
      </c>
      <c r="I956" s="228"/>
      <c r="J956" s="224"/>
      <c r="K956" s="224"/>
      <c r="L956" s="229"/>
      <c r="M956" s="230"/>
      <c r="N956" s="231"/>
      <c r="O956" s="231"/>
      <c r="P956" s="231"/>
      <c r="Q956" s="231"/>
      <c r="R956" s="231"/>
      <c r="S956" s="231"/>
      <c r="T956" s="23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3" t="s">
        <v>145</v>
      </c>
      <c r="AU956" s="233" t="s">
        <v>81</v>
      </c>
      <c r="AV956" s="13" t="s">
        <v>81</v>
      </c>
      <c r="AW956" s="13" t="s">
        <v>36</v>
      </c>
      <c r="AX956" s="13" t="s">
        <v>74</v>
      </c>
      <c r="AY956" s="233" t="s">
        <v>131</v>
      </c>
    </row>
    <row r="957" s="15" customFormat="1">
      <c r="A957" s="15"/>
      <c r="B957" s="244"/>
      <c r="C957" s="245"/>
      <c r="D957" s="216" t="s">
        <v>145</v>
      </c>
      <c r="E957" s="246" t="s">
        <v>21</v>
      </c>
      <c r="F957" s="247" t="s">
        <v>166</v>
      </c>
      <c r="G957" s="245"/>
      <c r="H957" s="248">
        <v>70.900000000000006</v>
      </c>
      <c r="I957" s="249"/>
      <c r="J957" s="245"/>
      <c r="K957" s="245"/>
      <c r="L957" s="250"/>
      <c r="M957" s="251"/>
      <c r="N957" s="252"/>
      <c r="O957" s="252"/>
      <c r="P957" s="252"/>
      <c r="Q957" s="252"/>
      <c r="R957" s="252"/>
      <c r="S957" s="252"/>
      <c r="T957" s="253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T957" s="254" t="s">
        <v>145</v>
      </c>
      <c r="AU957" s="254" t="s">
        <v>81</v>
      </c>
      <c r="AV957" s="15" t="s">
        <v>139</v>
      </c>
      <c r="AW957" s="15" t="s">
        <v>36</v>
      </c>
      <c r="AX957" s="15" t="s">
        <v>79</v>
      </c>
      <c r="AY957" s="254" t="s">
        <v>131</v>
      </c>
    </row>
    <row r="958" s="2" customFormat="1" ht="16.5" customHeight="1">
      <c r="A958" s="42"/>
      <c r="B958" s="43"/>
      <c r="C958" s="203" t="s">
        <v>1419</v>
      </c>
      <c r="D958" s="203" t="s">
        <v>134</v>
      </c>
      <c r="E958" s="204" t="s">
        <v>1420</v>
      </c>
      <c r="F958" s="205" t="s">
        <v>1421</v>
      </c>
      <c r="G958" s="206" t="s">
        <v>179</v>
      </c>
      <c r="H958" s="207">
        <v>165.52000000000001</v>
      </c>
      <c r="I958" s="208"/>
      <c r="J958" s="209">
        <f>ROUND(I958*H958,2)</f>
        <v>0</v>
      </c>
      <c r="K958" s="205" t="s">
        <v>138</v>
      </c>
      <c r="L958" s="48"/>
      <c r="M958" s="210" t="s">
        <v>21</v>
      </c>
      <c r="N958" s="211" t="s">
        <v>45</v>
      </c>
      <c r="O958" s="88"/>
      <c r="P958" s="212">
        <f>O958*H958</f>
        <v>0</v>
      </c>
      <c r="Q958" s="212">
        <v>0</v>
      </c>
      <c r="R958" s="212">
        <f>Q958*H958</f>
        <v>0</v>
      </c>
      <c r="S958" s="212">
        <v>0</v>
      </c>
      <c r="T958" s="213">
        <f>S958*H958</f>
        <v>0</v>
      </c>
      <c r="U958" s="42"/>
      <c r="V958" s="42"/>
      <c r="W958" s="42"/>
      <c r="X958" s="42"/>
      <c r="Y958" s="42"/>
      <c r="Z958" s="42"/>
      <c r="AA958" s="42"/>
      <c r="AB958" s="42"/>
      <c r="AC958" s="42"/>
      <c r="AD958" s="42"/>
      <c r="AE958" s="42"/>
      <c r="AR958" s="214" t="s">
        <v>273</v>
      </c>
      <c r="AT958" s="214" t="s">
        <v>134</v>
      </c>
      <c r="AU958" s="214" t="s">
        <v>81</v>
      </c>
      <c r="AY958" s="20" t="s">
        <v>131</v>
      </c>
      <c r="BE958" s="215">
        <f>IF(N958="základní",J958,0)</f>
        <v>0</v>
      </c>
      <c r="BF958" s="215">
        <f>IF(N958="snížená",J958,0)</f>
        <v>0</v>
      </c>
      <c r="BG958" s="215">
        <f>IF(N958="zákl. přenesená",J958,0)</f>
        <v>0</v>
      </c>
      <c r="BH958" s="215">
        <f>IF(N958="sníž. přenesená",J958,0)</f>
        <v>0</v>
      </c>
      <c r="BI958" s="215">
        <f>IF(N958="nulová",J958,0)</f>
        <v>0</v>
      </c>
      <c r="BJ958" s="20" t="s">
        <v>79</v>
      </c>
      <c r="BK958" s="215">
        <f>ROUND(I958*H958,2)</f>
        <v>0</v>
      </c>
      <c r="BL958" s="20" t="s">
        <v>273</v>
      </c>
      <c r="BM958" s="214" t="s">
        <v>1422</v>
      </c>
    </row>
    <row r="959" s="2" customFormat="1">
      <c r="A959" s="42"/>
      <c r="B959" s="43"/>
      <c r="C959" s="44"/>
      <c r="D959" s="216" t="s">
        <v>141</v>
      </c>
      <c r="E959" s="44"/>
      <c r="F959" s="217" t="s">
        <v>1423</v>
      </c>
      <c r="G959" s="44"/>
      <c r="H959" s="44"/>
      <c r="I959" s="218"/>
      <c r="J959" s="44"/>
      <c r="K959" s="44"/>
      <c r="L959" s="48"/>
      <c r="M959" s="219"/>
      <c r="N959" s="220"/>
      <c r="O959" s="88"/>
      <c r="P959" s="88"/>
      <c r="Q959" s="88"/>
      <c r="R959" s="88"/>
      <c r="S959" s="88"/>
      <c r="T959" s="89"/>
      <c r="U959" s="42"/>
      <c r="V959" s="42"/>
      <c r="W959" s="42"/>
      <c r="X959" s="42"/>
      <c r="Y959" s="42"/>
      <c r="Z959" s="42"/>
      <c r="AA959" s="42"/>
      <c r="AB959" s="42"/>
      <c r="AC959" s="42"/>
      <c r="AD959" s="42"/>
      <c r="AE959" s="42"/>
      <c r="AT959" s="20" t="s">
        <v>141</v>
      </c>
      <c r="AU959" s="20" t="s">
        <v>81</v>
      </c>
    </row>
    <row r="960" s="2" customFormat="1">
      <c r="A960" s="42"/>
      <c r="B960" s="43"/>
      <c r="C960" s="44"/>
      <c r="D960" s="221" t="s">
        <v>143</v>
      </c>
      <c r="E960" s="44"/>
      <c r="F960" s="222" t="s">
        <v>1424</v>
      </c>
      <c r="G960" s="44"/>
      <c r="H960" s="44"/>
      <c r="I960" s="218"/>
      <c r="J960" s="44"/>
      <c r="K960" s="44"/>
      <c r="L960" s="48"/>
      <c r="M960" s="219"/>
      <c r="N960" s="220"/>
      <c r="O960" s="88"/>
      <c r="P960" s="88"/>
      <c r="Q960" s="88"/>
      <c r="R960" s="88"/>
      <c r="S960" s="88"/>
      <c r="T960" s="89"/>
      <c r="U960" s="42"/>
      <c r="V960" s="42"/>
      <c r="W960" s="42"/>
      <c r="X960" s="42"/>
      <c r="Y960" s="42"/>
      <c r="Z960" s="42"/>
      <c r="AA960" s="42"/>
      <c r="AB960" s="42"/>
      <c r="AC960" s="42"/>
      <c r="AD960" s="42"/>
      <c r="AE960" s="42"/>
      <c r="AT960" s="20" t="s">
        <v>143</v>
      </c>
      <c r="AU960" s="20" t="s">
        <v>81</v>
      </c>
    </row>
    <row r="961" s="13" customFormat="1">
      <c r="A961" s="13"/>
      <c r="B961" s="223"/>
      <c r="C961" s="224"/>
      <c r="D961" s="216" t="s">
        <v>145</v>
      </c>
      <c r="E961" s="225" t="s">
        <v>21</v>
      </c>
      <c r="F961" s="226" t="s">
        <v>1417</v>
      </c>
      <c r="G961" s="224"/>
      <c r="H961" s="227">
        <v>25.579999999999998</v>
      </c>
      <c r="I961" s="228"/>
      <c r="J961" s="224"/>
      <c r="K961" s="224"/>
      <c r="L961" s="229"/>
      <c r="M961" s="230"/>
      <c r="N961" s="231"/>
      <c r="O961" s="231"/>
      <c r="P961" s="231"/>
      <c r="Q961" s="231"/>
      <c r="R961" s="231"/>
      <c r="S961" s="231"/>
      <c r="T961" s="23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3" t="s">
        <v>145</v>
      </c>
      <c r="AU961" s="233" t="s">
        <v>81</v>
      </c>
      <c r="AV961" s="13" t="s">
        <v>81</v>
      </c>
      <c r="AW961" s="13" t="s">
        <v>36</v>
      </c>
      <c r="AX961" s="13" t="s">
        <v>74</v>
      </c>
      <c r="AY961" s="233" t="s">
        <v>131</v>
      </c>
    </row>
    <row r="962" s="13" customFormat="1">
      <c r="A962" s="13"/>
      <c r="B962" s="223"/>
      <c r="C962" s="224"/>
      <c r="D962" s="216" t="s">
        <v>145</v>
      </c>
      <c r="E962" s="225" t="s">
        <v>21</v>
      </c>
      <c r="F962" s="226" t="s">
        <v>376</v>
      </c>
      <c r="G962" s="224"/>
      <c r="H962" s="227">
        <v>51.729999999999997</v>
      </c>
      <c r="I962" s="228"/>
      <c r="J962" s="224"/>
      <c r="K962" s="224"/>
      <c r="L962" s="229"/>
      <c r="M962" s="230"/>
      <c r="N962" s="231"/>
      <c r="O962" s="231"/>
      <c r="P962" s="231"/>
      <c r="Q962" s="231"/>
      <c r="R962" s="231"/>
      <c r="S962" s="231"/>
      <c r="T962" s="232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3" t="s">
        <v>145</v>
      </c>
      <c r="AU962" s="233" t="s">
        <v>81</v>
      </c>
      <c r="AV962" s="13" t="s">
        <v>81</v>
      </c>
      <c r="AW962" s="13" t="s">
        <v>36</v>
      </c>
      <c r="AX962" s="13" t="s">
        <v>74</v>
      </c>
      <c r="AY962" s="233" t="s">
        <v>131</v>
      </c>
    </row>
    <row r="963" s="13" customFormat="1">
      <c r="A963" s="13"/>
      <c r="B963" s="223"/>
      <c r="C963" s="224"/>
      <c r="D963" s="216" t="s">
        <v>145</v>
      </c>
      <c r="E963" s="225" t="s">
        <v>21</v>
      </c>
      <c r="F963" s="226" t="s">
        <v>379</v>
      </c>
      <c r="G963" s="224"/>
      <c r="H963" s="227">
        <v>42.890000000000001</v>
      </c>
      <c r="I963" s="228"/>
      <c r="J963" s="224"/>
      <c r="K963" s="224"/>
      <c r="L963" s="229"/>
      <c r="M963" s="230"/>
      <c r="N963" s="231"/>
      <c r="O963" s="231"/>
      <c r="P963" s="231"/>
      <c r="Q963" s="231"/>
      <c r="R963" s="231"/>
      <c r="S963" s="231"/>
      <c r="T963" s="232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33" t="s">
        <v>145</v>
      </c>
      <c r="AU963" s="233" t="s">
        <v>81</v>
      </c>
      <c r="AV963" s="13" t="s">
        <v>81</v>
      </c>
      <c r="AW963" s="13" t="s">
        <v>36</v>
      </c>
      <c r="AX963" s="13" t="s">
        <v>74</v>
      </c>
      <c r="AY963" s="233" t="s">
        <v>131</v>
      </c>
    </row>
    <row r="964" s="13" customFormat="1">
      <c r="A964" s="13"/>
      <c r="B964" s="223"/>
      <c r="C964" s="224"/>
      <c r="D964" s="216" t="s">
        <v>145</v>
      </c>
      <c r="E964" s="225" t="s">
        <v>21</v>
      </c>
      <c r="F964" s="226" t="s">
        <v>1418</v>
      </c>
      <c r="G964" s="224"/>
      <c r="H964" s="227">
        <v>7.0899999999999999</v>
      </c>
      <c r="I964" s="228"/>
      <c r="J964" s="224"/>
      <c r="K964" s="224"/>
      <c r="L964" s="229"/>
      <c r="M964" s="230"/>
      <c r="N964" s="231"/>
      <c r="O964" s="231"/>
      <c r="P964" s="231"/>
      <c r="Q964" s="231"/>
      <c r="R964" s="231"/>
      <c r="S964" s="231"/>
      <c r="T964" s="232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3" t="s">
        <v>145</v>
      </c>
      <c r="AU964" s="233" t="s">
        <v>81</v>
      </c>
      <c r="AV964" s="13" t="s">
        <v>81</v>
      </c>
      <c r="AW964" s="13" t="s">
        <v>36</v>
      </c>
      <c r="AX964" s="13" t="s">
        <v>74</v>
      </c>
      <c r="AY964" s="233" t="s">
        <v>131</v>
      </c>
    </row>
    <row r="965" s="13" customFormat="1">
      <c r="A965" s="13"/>
      <c r="B965" s="223"/>
      <c r="C965" s="224"/>
      <c r="D965" s="216" t="s">
        <v>145</v>
      </c>
      <c r="E965" s="225" t="s">
        <v>21</v>
      </c>
      <c r="F965" s="226" t="s">
        <v>215</v>
      </c>
      <c r="G965" s="224"/>
      <c r="H965" s="227">
        <v>38.229999999999997</v>
      </c>
      <c r="I965" s="228"/>
      <c r="J965" s="224"/>
      <c r="K965" s="224"/>
      <c r="L965" s="229"/>
      <c r="M965" s="230"/>
      <c r="N965" s="231"/>
      <c r="O965" s="231"/>
      <c r="P965" s="231"/>
      <c r="Q965" s="231"/>
      <c r="R965" s="231"/>
      <c r="S965" s="231"/>
      <c r="T965" s="232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3" t="s">
        <v>145</v>
      </c>
      <c r="AU965" s="233" t="s">
        <v>81</v>
      </c>
      <c r="AV965" s="13" t="s">
        <v>81</v>
      </c>
      <c r="AW965" s="13" t="s">
        <v>36</v>
      </c>
      <c r="AX965" s="13" t="s">
        <v>74</v>
      </c>
      <c r="AY965" s="233" t="s">
        <v>131</v>
      </c>
    </row>
    <row r="966" s="15" customFormat="1">
      <c r="A966" s="15"/>
      <c r="B966" s="244"/>
      <c r="C966" s="245"/>
      <c r="D966" s="216" t="s">
        <v>145</v>
      </c>
      <c r="E966" s="246" t="s">
        <v>21</v>
      </c>
      <c r="F966" s="247" t="s">
        <v>166</v>
      </c>
      <c r="G966" s="245"/>
      <c r="H966" s="248">
        <v>165.52000000000001</v>
      </c>
      <c r="I966" s="249"/>
      <c r="J966" s="245"/>
      <c r="K966" s="245"/>
      <c r="L966" s="250"/>
      <c r="M966" s="251"/>
      <c r="N966" s="252"/>
      <c r="O966" s="252"/>
      <c r="P966" s="252"/>
      <c r="Q966" s="252"/>
      <c r="R966" s="252"/>
      <c r="S966" s="252"/>
      <c r="T966" s="253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54" t="s">
        <v>145</v>
      </c>
      <c r="AU966" s="254" t="s">
        <v>81</v>
      </c>
      <c r="AV966" s="15" t="s">
        <v>139</v>
      </c>
      <c r="AW966" s="15" t="s">
        <v>36</v>
      </c>
      <c r="AX966" s="15" t="s">
        <v>79</v>
      </c>
      <c r="AY966" s="254" t="s">
        <v>131</v>
      </c>
    </row>
    <row r="967" s="2" customFormat="1" ht="24.15" customHeight="1">
      <c r="A967" s="42"/>
      <c r="B967" s="43"/>
      <c r="C967" s="203" t="s">
        <v>1425</v>
      </c>
      <c r="D967" s="203" t="s">
        <v>134</v>
      </c>
      <c r="E967" s="204" t="s">
        <v>1426</v>
      </c>
      <c r="F967" s="205" t="s">
        <v>1427</v>
      </c>
      <c r="G967" s="206" t="s">
        <v>179</v>
      </c>
      <c r="H967" s="207">
        <v>165.52000000000001</v>
      </c>
      <c r="I967" s="208"/>
      <c r="J967" s="209">
        <f>ROUND(I967*H967,2)</f>
        <v>0</v>
      </c>
      <c r="K967" s="205" t="s">
        <v>138</v>
      </c>
      <c r="L967" s="48"/>
      <c r="M967" s="210" t="s">
        <v>21</v>
      </c>
      <c r="N967" s="211" t="s">
        <v>45</v>
      </c>
      <c r="O967" s="88"/>
      <c r="P967" s="212">
        <f>O967*H967</f>
        <v>0</v>
      </c>
      <c r="Q967" s="212">
        <v>3.0000000000000001E-05</v>
      </c>
      <c r="R967" s="212">
        <f>Q967*H967</f>
        <v>0.0049656000000000006</v>
      </c>
      <c r="S967" s="212">
        <v>0</v>
      </c>
      <c r="T967" s="213">
        <f>S967*H967</f>
        <v>0</v>
      </c>
      <c r="U967" s="42"/>
      <c r="V967" s="42"/>
      <c r="W967" s="42"/>
      <c r="X967" s="42"/>
      <c r="Y967" s="42"/>
      <c r="Z967" s="42"/>
      <c r="AA967" s="42"/>
      <c r="AB967" s="42"/>
      <c r="AC967" s="42"/>
      <c r="AD967" s="42"/>
      <c r="AE967" s="42"/>
      <c r="AR967" s="214" t="s">
        <v>273</v>
      </c>
      <c r="AT967" s="214" t="s">
        <v>134</v>
      </c>
      <c r="AU967" s="214" t="s">
        <v>81</v>
      </c>
      <c r="AY967" s="20" t="s">
        <v>131</v>
      </c>
      <c r="BE967" s="215">
        <f>IF(N967="základní",J967,0)</f>
        <v>0</v>
      </c>
      <c r="BF967" s="215">
        <f>IF(N967="snížená",J967,0)</f>
        <v>0</v>
      </c>
      <c r="BG967" s="215">
        <f>IF(N967="zákl. přenesená",J967,0)</f>
        <v>0</v>
      </c>
      <c r="BH967" s="215">
        <f>IF(N967="sníž. přenesená",J967,0)</f>
        <v>0</v>
      </c>
      <c r="BI967" s="215">
        <f>IF(N967="nulová",J967,0)</f>
        <v>0</v>
      </c>
      <c r="BJ967" s="20" t="s">
        <v>79</v>
      </c>
      <c r="BK967" s="215">
        <f>ROUND(I967*H967,2)</f>
        <v>0</v>
      </c>
      <c r="BL967" s="20" t="s">
        <v>273</v>
      </c>
      <c r="BM967" s="214" t="s">
        <v>1428</v>
      </c>
    </row>
    <row r="968" s="2" customFormat="1">
      <c r="A968" s="42"/>
      <c r="B968" s="43"/>
      <c r="C968" s="44"/>
      <c r="D968" s="216" t="s">
        <v>141</v>
      </c>
      <c r="E968" s="44"/>
      <c r="F968" s="217" t="s">
        <v>1429</v>
      </c>
      <c r="G968" s="44"/>
      <c r="H968" s="44"/>
      <c r="I968" s="218"/>
      <c r="J968" s="44"/>
      <c r="K968" s="44"/>
      <c r="L968" s="48"/>
      <c r="M968" s="219"/>
      <c r="N968" s="220"/>
      <c r="O968" s="88"/>
      <c r="P968" s="88"/>
      <c r="Q968" s="88"/>
      <c r="R968" s="88"/>
      <c r="S968" s="88"/>
      <c r="T968" s="89"/>
      <c r="U968" s="42"/>
      <c r="V968" s="42"/>
      <c r="W968" s="42"/>
      <c r="X968" s="42"/>
      <c r="Y968" s="42"/>
      <c r="Z968" s="42"/>
      <c r="AA968" s="42"/>
      <c r="AB968" s="42"/>
      <c r="AC968" s="42"/>
      <c r="AD968" s="42"/>
      <c r="AE968" s="42"/>
      <c r="AT968" s="20" t="s">
        <v>141</v>
      </c>
      <c r="AU968" s="20" t="s">
        <v>81</v>
      </c>
    </row>
    <row r="969" s="2" customFormat="1">
      <c r="A969" s="42"/>
      <c r="B969" s="43"/>
      <c r="C969" s="44"/>
      <c r="D969" s="221" t="s">
        <v>143</v>
      </c>
      <c r="E969" s="44"/>
      <c r="F969" s="222" t="s">
        <v>1430</v>
      </c>
      <c r="G969" s="44"/>
      <c r="H969" s="44"/>
      <c r="I969" s="218"/>
      <c r="J969" s="44"/>
      <c r="K969" s="44"/>
      <c r="L969" s="48"/>
      <c r="M969" s="219"/>
      <c r="N969" s="220"/>
      <c r="O969" s="88"/>
      <c r="P969" s="88"/>
      <c r="Q969" s="88"/>
      <c r="R969" s="88"/>
      <c r="S969" s="88"/>
      <c r="T969" s="89"/>
      <c r="U969" s="42"/>
      <c r="V969" s="42"/>
      <c r="W969" s="42"/>
      <c r="X969" s="42"/>
      <c r="Y969" s="42"/>
      <c r="Z969" s="42"/>
      <c r="AA969" s="42"/>
      <c r="AB969" s="42"/>
      <c r="AC969" s="42"/>
      <c r="AD969" s="42"/>
      <c r="AE969" s="42"/>
      <c r="AT969" s="20" t="s">
        <v>143</v>
      </c>
      <c r="AU969" s="20" t="s">
        <v>81</v>
      </c>
    </row>
    <row r="970" s="13" customFormat="1">
      <c r="A970" s="13"/>
      <c r="B970" s="223"/>
      <c r="C970" s="224"/>
      <c r="D970" s="216" t="s">
        <v>145</v>
      </c>
      <c r="E970" s="225" t="s">
        <v>21</v>
      </c>
      <c r="F970" s="226" t="s">
        <v>1417</v>
      </c>
      <c r="G970" s="224"/>
      <c r="H970" s="227">
        <v>25.579999999999998</v>
      </c>
      <c r="I970" s="228"/>
      <c r="J970" s="224"/>
      <c r="K970" s="224"/>
      <c r="L970" s="229"/>
      <c r="M970" s="230"/>
      <c r="N970" s="231"/>
      <c r="O970" s="231"/>
      <c r="P970" s="231"/>
      <c r="Q970" s="231"/>
      <c r="R970" s="231"/>
      <c r="S970" s="231"/>
      <c r="T970" s="232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3" t="s">
        <v>145</v>
      </c>
      <c r="AU970" s="233" t="s">
        <v>81</v>
      </c>
      <c r="AV970" s="13" t="s">
        <v>81</v>
      </c>
      <c r="AW970" s="13" t="s">
        <v>36</v>
      </c>
      <c r="AX970" s="13" t="s">
        <v>74</v>
      </c>
      <c r="AY970" s="233" t="s">
        <v>131</v>
      </c>
    </row>
    <row r="971" s="13" customFormat="1">
      <c r="A971" s="13"/>
      <c r="B971" s="223"/>
      <c r="C971" s="224"/>
      <c r="D971" s="216" t="s">
        <v>145</v>
      </c>
      <c r="E971" s="225" t="s">
        <v>21</v>
      </c>
      <c r="F971" s="226" t="s">
        <v>376</v>
      </c>
      <c r="G971" s="224"/>
      <c r="H971" s="227">
        <v>51.729999999999997</v>
      </c>
      <c r="I971" s="228"/>
      <c r="J971" s="224"/>
      <c r="K971" s="224"/>
      <c r="L971" s="229"/>
      <c r="M971" s="230"/>
      <c r="N971" s="231"/>
      <c r="O971" s="231"/>
      <c r="P971" s="231"/>
      <c r="Q971" s="231"/>
      <c r="R971" s="231"/>
      <c r="S971" s="231"/>
      <c r="T971" s="232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33" t="s">
        <v>145</v>
      </c>
      <c r="AU971" s="233" t="s">
        <v>81</v>
      </c>
      <c r="AV971" s="13" t="s">
        <v>81</v>
      </c>
      <c r="AW971" s="13" t="s">
        <v>36</v>
      </c>
      <c r="AX971" s="13" t="s">
        <v>74</v>
      </c>
      <c r="AY971" s="233" t="s">
        <v>131</v>
      </c>
    </row>
    <row r="972" s="13" customFormat="1">
      <c r="A972" s="13"/>
      <c r="B972" s="223"/>
      <c r="C972" s="224"/>
      <c r="D972" s="216" t="s">
        <v>145</v>
      </c>
      <c r="E972" s="225" t="s">
        <v>21</v>
      </c>
      <c r="F972" s="226" t="s">
        <v>379</v>
      </c>
      <c r="G972" s="224"/>
      <c r="H972" s="227">
        <v>42.890000000000001</v>
      </c>
      <c r="I972" s="228"/>
      <c r="J972" s="224"/>
      <c r="K972" s="224"/>
      <c r="L972" s="229"/>
      <c r="M972" s="230"/>
      <c r="N972" s="231"/>
      <c r="O972" s="231"/>
      <c r="P972" s="231"/>
      <c r="Q972" s="231"/>
      <c r="R972" s="231"/>
      <c r="S972" s="231"/>
      <c r="T972" s="23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3" t="s">
        <v>145</v>
      </c>
      <c r="AU972" s="233" t="s">
        <v>81</v>
      </c>
      <c r="AV972" s="13" t="s">
        <v>81</v>
      </c>
      <c r="AW972" s="13" t="s">
        <v>36</v>
      </c>
      <c r="AX972" s="13" t="s">
        <v>74</v>
      </c>
      <c r="AY972" s="233" t="s">
        <v>131</v>
      </c>
    </row>
    <row r="973" s="13" customFormat="1">
      <c r="A973" s="13"/>
      <c r="B973" s="223"/>
      <c r="C973" s="224"/>
      <c r="D973" s="216" t="s">
        <v>145</v>
      </c>
      <c r="E973" s="225" t="s">
        <v>21</v>
      </c>
      <c r="F973" s="226" t="s">
        <v>1418</v>
      </c>
      <c r="G973" s="224"/>
      <c r="H973" s="227">
        <v>7.0899999999999999</v>
      </c>
      <c r="I973" s="228"/>
      <c r="J973" s="224"/>
      <c r="K973" s="224"/>
      <c r="L973" s="229"/>
      <c r="M973" s="230"/>
      <c r="N973" s="231"/>
      <c r="O973" s="231"/>
      <c r="P973" s="231"/>
      <c r="Q973" s="231"/>
      <c r="R973" s="231"/>
      <c r="S973" s="231"/>
      <c r="T973" s="232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3" t="s">
        <v>145</v>
      </c>
      <c r="AU973" s="233" t="s">
        <v>81</v>
      </c>
      <c r="AV973" s="13" t="s">
        <v>81</v>
      </c>
      <c r="AW973" s="13" t="s">
        <v>36</v>
      </c>
      <c r="AX973" s="13" t="s">
        <v>74</v>
      </c>
      <c r="AY973" s="233" t="s">
        <v>131</v>
      </c>
    </row>
    <row r="974" s="13" customFormat="1">
      <c r="A974" s="13"/>
      <c r="B974" s="223"/>
      <c r="C974" s="224"/>
      <c r="D974" s="216" t="s">
        <v>145</v>
      </c>
      <c r="E974" s="225" t="s">
        <v>21</v>
      </c>
      <c r="F974" s="226" t="s">
        <v>215</v>
      </c>
      <c r="G974" s="224"/>
      <c r="H974" s="227">
        <v>38.229999999999997</v>
      </c>
      <c r="I974" s="228"/>
      <c r="J974" s="224"/>
      <c r="K974" s="224"/>
      <c r="L974" s="229"/>
      <c r="M974" s="230"/>
      <c r="N974" s="231"/>
      <c r="O974" s="231"/>
      <c r="P974" s="231"/>
      <c r="Q974" s="231"/>
      <c r="R974" s="231"/>
      <c r="S974" s="231"/>
      <c r="T974" s="232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3" t="s">
        <v>145</v>
      </c>
      <c r="AU974" s="233" t="s">
        <v>81</v>
      </c>
      <c r="AV974" s="13" t="s">
        <v>81</v>
      </c>
      <c r="AW974" s="13" t="s">
        <v>36</v>
      </c>
      <c r="AX974" s="13" t="s">
        <v>74</v>
      </c>
      <c r="AY974" s="233" t="s">
        <v>131</v>
      </c>
    </row>
    <row r="975" s="15" customFormat="1">
      <c r="A975" s="15"/>
      <c r="B975" s="244"/>
      <c r="C975" s="245"/>
      <c r="D975" s="216" t="s">
        <v>145</v>
      </c>
      <c r="E975" s="246" t="s">
        <v>21</v>
      </c>
      <c r="F975" s="247" t="s">
        <v>166</v>
      </c>
      <c r="G975" s="245"/>
      <c r="H975" s="248">
        <v>165.52000000000001</v>
      </c>
      <c r="I975" s="249"/>
      <c r="J975" s="245"/>
      <c r="K975" s="245"/>
      <c r="L975" s="250"/>
      <c r="M975" s="251"/>
      <c r="N975" s="252"/>
      <c r="O975" s="252"/>
      <c r="P975" s="252"/>
      <c r="Q975" s="252"/>
      <c r="R975" s="252"/>
      <c r="S975" s="252"/>
      <c r="T975" s="253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T975" s="254" t="s">
        <v>145</v>
      </c>
      <c r="AU975" s="254" t="s">
        <v>81</v>
      </c>
      <c r="AV975" s="15" t="s">
        <v>139</v>
      </c>
      <c r="AW975" s="15" t="s">
        <v>36</v>
      </c>
      <c r="AX975" s="15" t="s">
        <v>79</v>
      </c>
      <c r="AY975" s="254" t="s">
        <v>131</v>
      </c>
    </row>
    <row r="976" s="2" customFormat="1" ht="33" customHeight="1">
      <c r="A976" s="42"/>
      <c r="B976" s="43"/>
      <c r="C976" s="203" t="s">
        <v>1431</v>
      </c>
      <c r="D976" s="203" t="s">
        <v>134</v>
      </c>
      <c r="E976" s="204" t="s">
        <v>1432</v>
      </c>
      <c r="F976" s="205" t="s">
        <v>1433</v>
      </c>
      <c r="G976" s="206" t="s">
        <v>179</v>
      </c>
      <c r="H976" s="207">
        <v>32.670000000000002</v>
      </c>
      <c r="I976" s="208"/>
      <c r="J976" s="209">
        <f>ROUND(I976*H976,2)</f>
        <v>0</v>
      </c>
      <c r="K976" s="205" t="s">
        <v>138</v>
      </c>
      <c r="L976" s="48"/>
      <c r="M976" s="210" t="s">
        <v>21</v>
      </c>
      <c r="N976" s="211" t="s">
        <v>45</v>
      </c>
      <c r="O976" s="88"/>
      <c r="P976" s="212">
        <f>O976*H976</f>
        <v>0</v>
      </c>
      <c r="Q976" s="212">
        <v>0.0045500000000000002</v>
      </c>
      <c r="R976" s="212">
        <f>Q976*H976</f>
        <v>0.14864850000000002</v>
      </c>
      <c r="S976" s="212">
        <v>0</v>
      </c>
      <c r="T976" s="213">
        <f>S976*H976</f>
        <v>0</v>
      </c>
      <c r="U976" s="42"/>
      <c r="V976" s="42"/>
      <c r="W976" s="42"/>
      <c r="X976" s="42"/>
      <c r="Y976" s="42"/>
      <c r="Z976" s="42"/>
      <c r="AA976" s="42"/>
      <c r="AB976" s="42"/>
      <c r="AC976" s="42"/>
      <c r="AD976" s="42"/>
      <c r="AE976" s="42"/>
      <c r="AR976" s="214" t="s">
        <v>273</v>
      </c>
      <c r="AT976" s="214" t="s">
        <v>134</v>
      </c>
      <c r="AU976" s="214" t="s">
        <v>81</v>
      </c>
      <c r="AY976" s="20" t="s">
        <v>131</v>
      </c>
      <c r="BE976" s="215">
        <f>IF(N976="základní",J976,0)</f>
        <v>0</v>
      </c>
      <c r="BF976" s="215">
        <f>IF(N976="snížená",J976,0)</f>
        <v>0</v>
      </c>
      <c r="BG976" s="215">
        <f>IF(N976="zákl. přenesená",J976,0)</f>
        <v>0</v>
      </c>
      <c r="BH976" s="215">
        <f>IF(N976="sníž. přenesená",J976,0)</f>
        <v>0</v>
      </c>
      <c r="BI976" s="215">
        <f>IF(N976="nulová",J976,0)</f>
        <v>0</v>
      </c>
      <c r="BJ976" s="20" t="s">
        <v>79</v>
      </c>
      <c r="BK976" s="215">
        <f>ROUND(I976*H976,2)</f>
        <v>0</v>
      </c>
      <c r="BL976" s="20" t="s">
        <v>273</v>
      </c>
      <c r="BM976" s="214" t="s">
        <v>1434</v>
      </c>
    </row>
    <row r="977" s="2" customFormat="1">
      <c r="A977" s="42"/>
      <c r="B977" s="43"/>
      <c r="C977" s="44"/>
      <c r="D977" s="216" t="s">
        <v>141</v>
      </c>
      <c r="E977" s="44"/>
      <c r="F977" s="217" t="s">
        <v>1435</v>
      </c>
      <c r="G977" s="44"/>
      <c r="H977" s="44"/>
      <c r="I977" s="218"/>
      <c r="J977" s="44"/>
      <c r="K977" s="44"/>
      <c r="L977" s="48"/>
      <c r="M977" s="219"/>
      <c r="N977" s="220"/>
      <c r="O977" s="88"/>
      <c r="P977" s="88"/>
      <c r="Q977" s="88"/>
      <c r="R977" s="88"/>
      <c r="S977" s="88"/>
      <c r="T977" s="89"/>
      <c r="U977" s="42"/>
      <c r="V977" s="42"/>
      <c r="W977" s="42"/>
      <c r="X977" s="42"/>
      <c r="Y977" s="42"/>
      <c r="Z977" s="42"/>
      <c r="AA977" s="42"/>
      <c r="AB977" s="42"/>
      <c r="AC977" s="42"/>
      <c r="AD977" s="42"/>
      <c r="AE977" s="42"/>
      <c r="AT977" s="20" t="s">
        <v>141</v>
      </c>
      <c r="AU977" s="20" t="s">
        <v>81</v>
      </c>
    </row>
    <row r="978" s="2" customFormat="1">
      <c r="A978" s="42"/>
      <c r="B978" s="43"/>
      <c r="C978" s="44"/>
      <c r="D978" s="221" t="s">
        <v>143</v>
      </c>
      <c r="E978" s="44"/>
      <c r="F978" s="222" t="s">
        <v>1436</v>
      </c>
      <c r="G978" s="44"/>
      <c r="H978" s="44"/>
      <c r="I978" s="218"/>
      <c r="J978" s="44"/>
      <c r="K978" s="44"/>
      <c r="L978" s="48"/>
      <c r="M978" s="219"/>
      <c r="N978" s="220"/>
      <c r="O978" s="88"/>
      <c r="P978" s="88"/>
      <c r="Q978" s="88"/>
      <c r="R978" s="88"/>
      <c r="S978" s="88"/>
      <c r="T978" s="89"/>
      <c r="U978" s="42"/>
      <c r="V978" s="42"/>
      <c r="W978" s="42"/>
      <c r="X978" s="42"/>
      <c r="Y978" s="42"/>
      <c r="Z978" s="42"/>
      <c r="AA978" s="42"/>
      <c r="AB978" s="42"/>
      <c r="AC978" s="42"/>
      <c r="AD978" s="42"/>
      <c r="AE978" s="42"/>
      <c r="AT978" s="20" t="s">
        <v>143</v>
      </c>
      <c r="AU978" s="20" t="s">
        <v>81</v>
      </c>
    </row>
    <row r="979" s="13" customFormat="1">
      <c r="A979" s="13"/>
      <c r="B979" s="223"/>
      <c r="C979" s="224"/>
      <c r="D979" s="216" t="s">
        <v>145</v>
      </c>
      <c r="E979" s="225" t="s">
        <v>21</v>
      </c>
      <c r="F979" s="226" t="s">
        <v>1417</v>
      </c>
      <c r="G979" s="224"/>
      <c r="H979" s="227">
        <v>25.579999999999998</v>
      </c>
      <c r="I979" s="228"/>
      <c r="J979" s="224"/>
      <c r="K979" s="224"/>
      <c r="L979" s="229"/>
      <c r="M979" s="230"/>
      <c r="N979" s="231"/>
      <c r="O979" s="231"/>
      <c r="P979" s="231"/>
      <c r="Q979" s="231"/>
      <c r="R979" s="231"/>
      <c r="S979" s="231"/>
      <c r="T979" s="232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3" t="s">
        <v>145</v>
      </c>
      <c r="AU979" s="233" t="s">
        <v>81</v>
      </c>
      <c r="AV979" s="13" t="s">
        <v>81</v>
      </c>
      <c r="AW979" s="13" t="s">
        <v>36</v>
      </c>
      <c r="AX979" s="13" t="s">
        <v>74</v>
      </c>
      <c r="AY979" s="233" t="s">
        <v>131</v>
      </c>
    </row>
    <row r="980" s="13" customFormat="1">
      <c r="A980" s="13"/>
      <c r="B980" s="223"/>
      <c r="C980" s="224"/>
      <c r="D980" s="216" t="s">
        <v>145</v>
      </c>
      <c r="E980" s="225" t="s">
        <v>21</v>
      </c>
      <c r="F980" s="226" t="s">
        <v>1418</v>
      </c>
      <c r="G980" s="224"/>
      <c r="H980" s="227">
        <v>7.0899999999999999</v>
      </c>
      <c r="I980" s="228"/>
      <c r="J980" s="224"/>
      <c r="K980" s="224"/>
      <c r="L980" s="229"/>
      <c r="M980" s="230"/>
      <c r="N980" s="231"/>
      <c r="O980" s="231"/>
      <c r="P980" s="231"/>
      <c r="Q980" s="231"/>
      <c r="R980" s="231"/>
      <c r="S980" s="231"/>
      <c r="T980" s="232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3" t="s">
        <v>145</v>
      </c>
      <c r="AU980" s="233" t="s">
        <v>81</v>
      </c>
      <c r="AV980" s="13" t="s">
        <v>81</v>
      </c>
      <c r="AW980" s="13" t="s">
        <v>36</v>
      </c>
      <c r="AX980" s="13" t="s">
        <v>74</v>
      </c>
      <c r="AY980" s="233" t="s">
        <v>131</v>
      </c>
    </row>
    <row r="981" s="15" customFormat="1">
      <c r="A981" s="15"/>
      <c r="B981" s="244"/>
      <c r="C981" s="245"/>
      <c r="D981" s="216" t="s">
        <v>145</v>
      </c>
      <c r="E981" s="246" t="s">
        <v>21</v>
      </c>
      <c r="F981" s="247" t="s">
        <v>166</v>
      </c>
      <c r="G981" s="245"/>
      <c r="H981" s="248">
        <v>32.670000000000002</v>
      </c>
      <c r="I981" s="249"/>
      <c r="J981" s="245"/>
      <c r="K981" s="245"/>
      <c r="L981" s="250"/>
      <c r="M981" s="251"/>
      <c r="N981" s="252"/>
      <c r="O981" s="252"/>
      <c r="P981" s="252"/>
      <c r="Q981" s="252"/>
      <c r="R981" s="252"/>
      <c r="S981" s="252"/>
      <c r="T981" s="253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54" t="s">
        <v>145</v>
      </c>
      <c r="AU981" s="254" t="s">
        <v>81</v>
      </c>
      <c r="AV981" s="15" t="s">
        <v>139</v>
      </c>
      <c r="AW981" s="15" t="s">
        <v>36</v>
      </c>
      <c r="AX981" s="15" t="s">
        <v>79</v>
      </c>
      <c r="AY981" s="254" t="s">
        <v>131</v>
      </c>
    </row>
    <row r="982" s="2" customFormat="1" ht="37.8" customHeight="1">
      <c r="A982" s="42"/>
      <c r="B982" s="43"/>
      <c r="C982" s="203" t="s">
        <v>1437</v>
      </c>
      <c r="D982" s="203" t="s">
        <v>134</v>
      </c>
      <c r="E982" s="204" t="s">
        <v>1438</v>
      </c>
      <c r="F982" s="205" t="s">
        <v>1439</v>
      </c>
      <c r="G982" s="206" t="s">
        <v>179</v>
      </c>
      <c r="H982" s="207">
        <v>132.84999999999999</v>
      </c>
      <c r="I982" s="208"/>
      <c r="J982" s="209">
        <f>ROUND(I982*H982,2)</f>
        <v>0</v>
      </c>
      <c r="K982" s="205" t="s">
        <v>138</v>
      </c>
      <c r="L982" s="48"/>
      <c r="M982" s="210" t="s">
        <v>21</v>
      </c>
      <c r="N982" s="211" t="s">
        <v>45</v>
      </c>
      <c r="O982" s="88"/>
      <c r="P982" s="212">
        <f>O982*H982</f>
        <v>0</v>
      </c>
      <c r="Q982" s="212">
        <v>0.014999999999999999</v>
      </c>
      <c r="R982" s="212">
        <f>Q982*H982</f>
        <v>1.9927499999999998</v>
      </c>
      <c r="S982" s="212">
        <v>0</v>
      </c>
      <c r="T982" s="213">
        <f>S982*H982</f>
        <v>0</v>
      </c>
      <c r="U982" s="42"/>
      <c r="V982" s="42"/>
      <c r="W982" s="42"/>
      <c r="X982" s="42"/>
      <c r="Y982" s="42"/>
      <c r="Z982" s="42"/>
      <c r="AA982" s="42"/>
      <c r="AB982" s="42"/>
      <c r="AC982" s="42"/>
      <c r="AD982" s="42"/>
      <c r="AE982" s="42"/>
      <c r="AR982" s="214" t="s">
        <v>273</v>
      </c>
      <c r="AT982" s="214" t="s">
        <v>134</v>
      </c>
      <c r="AU982" s="214" t="s">
        <v>81</v>
      </c>
      <c r="AY982" s="20" t="s">
        <v>131</v>
      </c>
      <c r="BE982" s="215">
        <f>IF(N982="základní",J982,0)</f>
        <v>0</v>
      </c>
      <c r="BF982" s="215">
        <f>IF(N982="snížená",J982,0)</f>
        <v>0</v>
      </c>
      <c r="BG982" s="215">
        <f>IF(N982="zákl. přenesená",J982,0)</f>
        <v>0</v>
      </c>
      <c r="BH982" s="215">
        <f>IF(N982="sníž. přenesená",J982,0)</f>
        <v>0</v>
      </c>
      <c r="BI982" s="215">
        <f>IF(N982="nulová",J982,0)</f>
        <v>0</v>
      </c>
      <c r="BJ982" s="20" t="s">
        <v>79</v>
      </c>
      <c r="BK982" s="215">
        <f>ROUND(I982*H982,2)</f>
        <v>0</v>
      </c>
      <c r="BL982" s="20" t="s">
        <v>273</v>
      </c>
      <c r="BM982" s="214" t="s">
        <v>1440</v>
      </c>
    </row>
    <row r="983" s="2" customFormat="1">
      <c r="A983" s="42"/>
      <c r="B983" s="43"/>
      <c r="C983" s="44"/>
      <c r="D983" s="216" t="s">
        <v>141</v>
      </c>
      <c r="E983" s="44"/>
      <c r="F983" s="217" t="s">
        <v>1441</v>
      </c>
      <c r="G983" s="44"/>
      <c r="H983" s="44"/>
      <c r="I983" s="218"/>
      <c r="J983" s="44"/>
      <c r="K983" s="44"/>
      <c r="L983" s="48"/>
      <c r="M983" s="219"/>
      <c r="N983" s="220"/>
      <c r="O983" s="88"/>
      <c r="P983" s="88"/>
      <c r="Q983" s="88"/>
      <c r="R983" s="88"/>
      <c r="S983" s="88"/>
      <c r="T983" s="89"/>
      <c r="U983" s="42"/>
      <c r="V983" s="42"/>
      <c r="W983" s="42"/>
      <c r="X983" s="42"/>
      <c r="Y983" s="42"/>
      <c r="Z983" s="42"/>
      <c r="AA983" s="42"/>
      <c r="AB983" s="42"/>
      <c r="AC983" s="42"/>
      <c r="AD983" s="42"/>
      <c r="AE983" s="42"/>
      <c r="AT983" s="20" t="s">
        <v>141</v>
      </c>
      <c r="AU983" s="20" t="s">
        <v>81</v>
      </c>
    </row>
    <row r="984" s="2" customFormat="1">
      <c r="A984" s="42"/>
      <c r="B984" s="43"/>
      <c r="C984" s="44"/>
      <c r="D984" s="221" t="s">
        <v>143</v>
      </c>
      <c r="E984" s="44"/>
      <c r="F984" s="222" t="s">
        <v>1442</v>
      </c>
      <c r="G984" s="44"/>
      <c r="H984" s="44"/>
      <c r="I984" s="218"/>
      <c r="J984" s="44"/>
      <c r="K984" s="44"/>
      <c r="L984" s="48"/>
      <c r="M984" s="219"/>
      <c r="N984" s="220"/>
      <c r="O984" s="88"/>
      <c r="P984" s="88"/>
      <c r="Q984" s="88"/>
      <c r="R984" s="88"/>
      <c r="S984" s="88"/>
      <c r="T984" s="89"/>
      <c r="U984" s="42"/>
      <c r="V984" s="42"/>
      <c r="W984" s="42"/>
      <c r="X984" s="42"/>
      <c r="Y984" s="42"/>
      <c r="Z984" s="42"/>
      <c r="AA984" s="42"/>
      <c r="AB984" s="42"/>
      <c r="AC984" s="42"/>
      <c r="AD984" s="42"/>
      <c r="AE984" s="42"/>
      <c r="AT984" s="20" t="s">
        <v>143</v>
      </c>
      <c r="AU984" s="20" t="s">
        <v>81</v>
      </c>
    </row>
    <row r="985" s="13" customFormat="1">
      <c r="A985" s="13"/>
      <c r="B985" s="223"/>
      <c r="C985" s="224"/>
      <c r="D985" s="216" t="s">
        <v>145</v>
      </c>
      <c r="E985" s="225" t="s">
        <v>21</v>
      </c>
      <c r="F985" s="226" t="s">
        <v>376</v>
      </c>
      <c r="G985" s="224"/>
      <c r="H985" s="227">
        <v>51.729999999999997</v>
      </c>
      <c r="I985" s="228"/>
      <c r="J985" s="224"/>
      <c r="K985" s="224"/>
      <c r="L985" s="229"/>
      <c r="M985" s="230"/>
      <c r="N985" s="231"/>
      <c r="O985" s="231"/>
      <c r="P985" s="231"/>
      <c r="Q985" s="231"/>
      <c r="R985" s="231"/>
      <c r="S985" s="231"/>
      <c r="T985" s="232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33" t="s">
        <v>145</v>
      </c>
      <c r="AU985" s="233" t="s">
        <v>81</v>
      </c>
      <c r="AV985" s="13" t="s">
        <v>81</v>
      </c>
      <c r="AW985" s="13" t="s">
        <v>36</v>
      </c>
      <c r="AX985" s="13" t="s">
        <v>74</v>
      </c>
      <c r="AY985" s="233" t="s">
        <v>131</v>
      </c>
    </row>
    <row r="986" s="13" customFormat="1">
      <c r="A986" s="13"/>
      <c r="B986" s="223"/>
      <c r="C986" s="224"/>
      <c r="D986" s="216" t="s">
        <v>145</v>
      </c>
      <c r="E986" s="225" t="s">
        <v>21</v>
      </c>
      <c r="F986" s="226" t="s">
        <v>379</v>
      </c>
      <c r="G986" s="224"/>
      <c r="H986" s="227">
        <v>42.890000000000001</v>
      </c>
      <c r="I986" s="228"/>
      <c r="J986" s="224"/>
      <c r="K986" s="224"/>
      <c r="L986" s="229"/>
      <c r="M986" s="230"/>
      <c r="N986" s="231"/>
      <c r="O986" s="231"/>
      <c r="P986" s="231"/>
      <c r="Q986" s="231"/>
      <c r="R986" s="231"/>
      <c r="S986" s="231"/>
      <c r="T986" s="232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33" t="s">
        <v>145</v>
      </c>
      <c r="AU986" s="233" t="s">
        <v>81</v>
      </c>
      <c r="AV986" s="13" t="s">
        <v>81</v>
      </c>
      <c r="AW986" s="13" t="s">
        <v>36</v>
      </c>
      <c r="AX986" s="13" t="s">
        <v>74</v>
      </c>
      <c r="AY986" s="233" t="s">
        <v>131</v>
      </c>
    </row>
    <row r="987" s="13" customFormat="1">
      <c r="A987" s="13"/>
      <c r="B987" s="223"/>
      <c r="C987" s="224"/>
      <c r="D987" s="216" t="s">
        <v>145</v>
      </c>
      <c r="E987" s="225" t="s">
        <v>21</v>
      </c>
      <c r="F987" s="226" t="s">
        <v>215</v>
      </c>
      <c r="G987" s="224"/>
      <c r="H987" s="227">
        <v>38.229999999999997</v>
      </c>
      <c r="I987" s="228"/>
      <c r="J987" s="224"/>
      <c r="K987" s="224"/>
      <c r="L987" s="229"/>
      <c r="M987" s="230"/>
      <c r="N987" s="231"/>
      <c r="O987" s="231"/>
      <c r="P987" s="231"/>
      <c r="Q987" s="231"/>
      <c r="R987" s="231"/>
      <c r="S987" s="231"/>
      <c r="T987" s="232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3" t="s">
        <v>145</v>
      </c>
      <c r="AU987" s="233" t="s">
        <v>81</v>
      </c>
      <c r="AV987" s="13" t="s">
        <v>81</v>
      </c>
      <c r="AW987" s="13" t="s">
        <v>36</v>
      </c>
      <c r="AX987" s="13" t="s">
        <v>74</v>
      </c>
      <c r="AY987" s="233" t="s">
        <v>131</v>
      </c>
    </row>
    <row r="988" s="15" customFormat="1">
      <c r="A988" s="15"/>
      <c r="B988" s="244"/>
      <c r="C988" s="245"/>
      <c r="D988" s="216" t="s">
        <v>145</v>
      </c>
      <c r="E988" s="246" t="s">
        <v>21</v>
      </c>
      <c r="F988" s="247" t="s">
        <v>166</v>
      </c>
      <c r="G988" s="245"/>
      <c r="H988" s="248">
        <v>132.84999999999999</v>
      </c>
      <c r="I988" s="249"/>
      <c r="J988" s="245"/>
      <c r="K988" s="245"/>
      <c r="L988" s="250"/>
      <c r="M988" s="251"/>
      <c r="N988" s="252"/>
      <c r="O988" s="252"/>
      <c r="P988" s="252"/>
      <c r="Q988" s="252"/>
      <c r="R988" s="252"/>
      <c r="S988" s="252"/>
      <c r="T988" s="253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54" t="s">
        <v>145</v>
      </c>
      <c r="AU988" s="254" t="s">
        <v>81</v>
      </c>
      <c r="AV988" s="15" t="s">
        <v>139</v>
      </c>
      <c r="AW988" s="15" t="s">
        <v>36</v>
      </c>
      <c r="AX988" s="15" t="s">
        <v>79</v>
      </c>
      <c r="AY988" s="254" t="s">
        <v>131</v>
      </c>
    </row>
    <row r="989" s="2" customFormat="1" ht="24.15" customHeight="1">
      <c r="A989" s="42"/>
      <c r="B989" s="43"/>
      <c r="C989" s="203" t="s">
        <v>1443</v>
      </c>
      <c r="D989" s="203" t="s">
        <v>134</v>
      </c>
      <c r="E989" s="204" t="s">
        <v>1444</v>
      </c>
      <c r="F989" s="205" t="s">
        <v>1445</v>
      </c>
      <c r="G989" s="206" t="s">
        <v>179</v>
      </c>
      <c r="H989" s="207">
        <v>74.447000000000003</v>
      </c>
      <c r="I989" s="208"/>
      <c r="J989" s="209">
        <f>ROUND(I989*H989,2)</f>
        <v>0</v>
      </c>
      <c r="K989" s="205" t="s">
        <v>138</v>
      </c>
      <c r="L989" s="48"/>
      <c r="M989" s="210" t="s">
        <v>21</v>
      </c>
      <c r="N989" s="211" t="s">
        <v>45</v>
      </c>
      <c r="O989" s="88"/>
      <c r="P989" s="212">
        <f>O989*H989</f>
        <v>0</v>
      </c>
      <c r="Q989" s="212">
        <v>0</v>
      </c>
      <c r="R989" s="212">
        <f>Q989*H989</f>
        <v>0</v>
      </c>
      <c r="S989" s="212">
        <v>0.0025000000000000001</v>
      </c>
      <c r="T989" s="213">
        <f>S989*H989</f>
        <v>0.18611750000000002</v>
      </c>
      <c r="U989" s="42"/>
      <c r="V989" s="42"/>
      <c r="W989" s="42"/>
      <c r="X989" s="42"/>
      <c r="Y989" s="42"/>
      <c r="Z989" s="42"/>
      <c r="AA989" s="42"/>
      <c r="AB989" s="42"/>
      <c r="AC989" s="42"/>
      <c r="AD989" s="42"/>
      <c r="AE989" s="42"/>
      <c r="AR989" s="214" t="s">
        <v>273</v>
      </c>
      <c r="AT989" s="214" t="s">
        <v>134</v>
      </c>
      <c r="AU989" s="214" t="s">
        <v>81</v>
      </c>
      <c r="AY989" s="20" t="s">
        <v>131</v>
      </c>
      <c r="BE989" s="215">
        <f>IF(N989="základní",J989,0)</f>
        <v>0</v>
      </c>
      <c r="BF989" s="215">
        <f>IF(N989="snížená",J989,0)</f>
        <v>0</v>
      </c>
      <c r="BG989" s="215">
        <f>IF(N989="zákl. přenesená",J989,0)</f>
        <v>0</v>
      </c>
      <c r="BH989" s="215">
        <f>IF(N989="sníž. přenesená",J989,0)</f>
        <v>0</v>
      </c>
      <c r="BI989" s="215">
        <f>IF(N989="nulová",J989,0)</f>
        <v>0</v>
      </c>
      <c r="BJ989" s="20" t="s">
        <v>79</v>
      </c>
      <c r="BK989" s="215">
        <f>ROUND(I989*H989,2)</f>
        <v>0</v>
      </c>
      <c r="BL989" s="20" t="s">
        <v>273</v>
      </c>
      <c r="BM989" s="214" t="s">
        <v>1446</v>
      </c>
    </row>
    <row r="990" s="2" customFormat="1">
      <c r="A990" s="42"/>
      <c r="B990" s="43"/>
      <c r="C990" s="44"/>
      <c r="D990" s="216" t="s">
        <v>141</v>
      </c>
      <c r="E990" s="44"/>
      <c r="F990" s="217" t="s">
        <v>1447</v>
      </c>
      <c r="G990" s="44"/>
      <c r="H990" s="44"/>
      <c r="I990" s="218"/>
      <c r="J990" s="44"/>
      <c r="K990" s="44"/>
      <c r="L990" s="48"/>
      <c r="M990" s="219"/>
      <c r="N990" s="220"/>
      <c r="O990" s="88"/>
      <c r="P990" s="88"/>
      <c r="Q990" s="88"/>
      <c r="R990" s="88"/>
      <c r="S990" s="88"/>
      <c r="T990" s="89"/>
      <c r="U990" s="42"/>
      <c r="V990" s="42"/>
      <c r="W990" s="42"/>
      <c r="X990" s="42"/>
      <c r="Y990" s="42"/>
      <c r="Z990" s="42"/>
      <c r="AA990" s="42"/>
      <c r="AB990" s="42"/>
      <c r="AC990" s="42"/>
      <c r="AD990" s="42"/>
      <c r="AE990" s="42"/>
      <c r="AT990" s="20" t="s">
        <v>141</v>
      </c>
      <c r="AU990" s="20" t="s">
        <v>81</v>
      </c>
    </row>
    <row r="991" s="2" customFormat="1">
      <c r="A991" s="42"/>
      <c r="B991" s="43"/>
      <c r="C991" s="44"/>
      <c r="D991" s="221" t="s">
        <v>143</v>
      </c>
      <c r="E991" s="44"/>
      <c r="F991" s="222" t="s">
        <v>1448</v>
      </c>
      <c r="G991" s="44"/>
      <c r="H991" s="44"/>
      <c r="I991" s="218"/>
      <c r="J991" s="44"/>
      <c r="K991" s="44"/>
      <c r="L991" s="48"/>
      <c r="M991" s="219"/>
      <c r="N991" s="220"/>
      <c r="O991" s="88"/>
      <c r="P991" s="88"/>
      <c r="Q991" s="88"/>
      <c r="R991" s="88"/>
      <c r="S991" s="88"/>
      <c r="T991" s="89"/>
      <c r="U991" s="42"/>
      <c r="V991" s="42"/>
      <c r="W991" s="42"/>
      <c r="X991" s="42"/>
      <c r="Y991" s="42"/>
      <c r="Z991" s="42"/>
      <c r="AA991" s="42"/>
      <c r="AB991" s="42"/>
      <c r="AC991" s="42"/>
      <c r="AD991" s="42"/>
      <c r="AE991" s="42"/>
      <c r="AT991" s="20" t="s">
        <v>143</v>
      </c>
      <c r="AU991" s="20" t="s">
        <v>81</v>
      </c>
    </row>
    <row r="992" s="13" customFormat="1">
      <c r="A992" s="13"/>
      <c r="B992" s="223"/>
      <c r="C992" s="224"/>
      <c r="D992" s="216" t="s">
        <v>145</v>
      </c>
      <c r="E992" s="225" t="s">
        <v>21</v>
      </c>
      <c r="F992" s="226" t="s">
        <v>1449</v>
      </c>
      <c r="G992" s="224"/>
      <c r="H992" s="227">
        <v>29.760000000000002</v>
      </c>
      <c r="I992" s="228"/>
      <c r="J992" s="224"/>
      <c r="K992" s="224"/>
      <c r="L992" s="229"/>
      <c r="M992" s="230"/>
      <c r="N992" s="231"/>
      <c r="O992" s="231"/>
      <c r="P992" s="231"/>
      <c r="Q992" s="231"/>
      <c r="R992" s="231"/>
      <c r="S992" s="231"/>
      <c r="T992" s="232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3" t="s">
        <v>145</v>
      </c>
      <c r="AU992" s="233" t="s">
        <v>81</v>
      </c>
      <c r="AV992" s="13" t="s">
        <v>81</v>
      </c>
      <c r="AW992" s="13" t="s">
        <v>36</v>
      </c>
      <c r="AX992" s="13" t="s">
        <v>74</v>
      </c>
      <c r="AY992" s="233" t="s">
        <v>131</v>
      </c>
    </row>
    <row r="993" s="13" customFormat="1">
      <c r="A993" s="13"/>
      <c r="B993" s="223"/>
      <c r="C993" s="224"/>
      <c r="D993" s="216" t="s">
        <v>145</v>
      </c>
      <c r="E993" s="225" t="s">
        <v>21</v>
      </c>
      <c r="F993" s="226" t="s">
        <v>1450</v>
      </c>
      <c r="G993" s="224"/>
      <c r="H993" s="227">
        <v>17.036999999999999</v>
      </c>
      <c r="I993" s="228"/>
      <c r="J993" s="224"/>
      <c r="K993" s="224"/>
      <c r="L993" s="229"/>
      <c r="M993" s="230"/>
      <c r="N993" s="231"/>
      <c r="O993" s="231"/>
      <c r="P993" s="231"/>
      <c r="Q993" s="231"/>
      <c r="R993" s="231"/>
      <c r="S993" s="231"/>
      <c r="T993" s="23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3" t="s">
        <v>145</v>
      </c>
      <c r="AU993" s="233" t="s">
        <v>81</v>
      </c>
      <c r="AV993" s="13" t="s">
        <v>81</v>
      </c>
      <c r="AW993" s="13" t="s">
        <v>36</v>
      </c>
      <c r="AX993" s="13" t="s">
        <v>74</v>
      </c>
      <c r="AY993" s="233" t="s">
        <v>131</v>
      </c>
    </row>
    <row r="994" s="13" customFormat="1">
      <c r="A994" s="13"/>
      <c r="B994" s="223"/>
      <c r="C994" s="224"/>
      <c r="D994" s="216" t="s">
        <v>145</v>
      </c>
      <c r="E994" s="225" t="s">
        <v>21</v>
      </c>
      <c r="F994" s="226" t="s">
        <v>1451</v>
      </c>
      <c r="G994" s="224"/>
      <c r="H994" s="227">
        <v>4.7599999999999998</v>
      </c>
      <c r="I994" s="228"/>
      <c r="J994" s="224"/>
      <c r="K994" s="224"/>
      <c r="L994" s="229"/>
      <c r="M994" s="230"/>
      <c r="N994" s="231"/>
      <c r="O994" s="231"/>
      <c r="P994" s="231"/>
      <c r="Q994" s="231"/>
      <c r="R994" s="231"/>
      <c r="S994" s="231"/>
      <c r="T994" s="232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3" t="s">
        <v>145</v>
      </c>
      <c r="AU994" s="233" t="s">
        <v>81</v>
      </c>
      <c r="AV994" s="13" t="s">
        <v>81</v>
      </c>
      <c r="AW994" s="13" t="s">
        <v>36</v>
      </c>
      <c r="AX994" s="13" t="s">
        <v>74</v>
      </c>
      <c r="AY994" s="233" t="s">
        <v>131</v>
      </c>
    </row>
    <row r="995" s="13" customFormat="1">
      <c r="A995" s="13"/>
      <c r="B995" s="223"/>
      <c r="C995" s="224"/>
      <c r="D995" s="216" t="s">
        <v>145</v>
      </c>
      <c r="E995" s="225" t="s">
        <v>21</v>
      </c>
      <c r="F995" s="226" t="s">
        <v>1452</v>
      </c>
      <c r="G995" s="224"/>
      <c r="H995" s="227">
        <v>22.890000000000001</v>
      </c>
      <c r="I995" s="228"/>
      <c r="J995" s="224"/>
      <c r="K995" s="224"/>
      <c r="L995" s="229"/>
      <c r="M995" s="230"/>
      <c r="N995" s="231"/>
      <c r="O995" s="231"/>
      <c r="P995" s="231"/>
      <c r="Q995" s="231"/>
      <c r="R995" s="231"/>
      <c r="S995" s="231"/>
      <c r="T995" s="232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3" t="s">
        <v>145</v>
      </c>
      <c r="AU995" s="233" t="s">
        <v>81</v>
      </c>
      <c r="AV995" s="13" t="s">
        <v>81</v>
      </c>
      <c r="AW995" s="13" t="s">
        <v>36</v>
      </c>
      <c r="AX995" s="13" t="s">
        <v>74</v>
      </c>
      <c r="AY995" s="233" t="s">
        <v>131</v>
      </c>
    </row>
    <row r="996" s="15" customFormat="1">
      <c r="A996" s="15"/>
      <c r="B996" s="244"/>
      <c r="C996" s="245"/>
      <c r="D996" s="216" t="s">
        <v>145</v>
      </c>
      <c r="E996" s="246" t="s">
        <v>21</v>
      </c>
      <c r="F996" s="247" t="s">
        <v>166</v>
      </c>
      <c r="G996" s="245"/>
      <c r="H996" s="248">
        <v>74.447000000000003</v>
      </c>
      <c r="I996" s="249"/>
      <c r="J996" s="245"/>
      <c r="K996" s="245"/>
      <c r="L996" s="250"/>
      <c r="M996" s="251"/>
      <c r="N996" s="252"/>
      <c r="O996" s="252"/>
      <c r="P996" s="252"/>
      <c r="Q996" s="252"/>
      <c r="R996" s="252"/>
      <c r="S996" s="252"/>
      <c r="T996" s="253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54" t="s">
        <v>145</v>
      </c>
      <c r="AU996" s="254" t="s">
        <v>81</v>
      </c>
      <c r="AV996" s="15" t="s">
        <v>139</v>
      </c>
      <c r="AW996" s="15" t="s">
        <v>36</v>
      </c>
      <c r="AX996" s="15" t="s">
        <v>79</v>
      </c>
      <c r="AY996" s="254" t="s">
        <v>131</v>
      </c>
    </row>
    <row r="997" s="2" customFormat="1" ht="24.15" customHeight="1">
      <c r="A997" s="42"/>
      <c r="B997" s="43"/>
      <c r="C997" s="203" t="s">
        <v>1453</v>
      </c>
      <c r="D997" s="203" t="s">
        <v>134</v>
      </c>
      <c r="E997" s="204" t="s">
        <v>1454</v>
      </c>
      <c r="F997" s="205" t="s">
        <v>1455</v>
      </c>
      <c r="G997" s="206" t="s">
        <v>137</v>
      </c>
      <c r="H997" s="207">
        <v>2</v>
      </c>
      <c r="I997" s="208"/>
      <c r="J997" s="209">
        <f>ROUND(I997*H997,2)</f>
        <v>0</v>
      </c>
      <c r="K997" s="205" t="s">
        <v>21</v>
      </c>
      <c r="L997" s="48"/>
      <c r="M997" s="210" t="s">
        <v>21</v>
      </c>
      <c r="N997" s="211" t="s">
        <v>45</v>
      </c>
      <c r="O997" s="88"/>
      <c r="P997" s="212">
        <f>O997*H997</f>
        <v>0</v>
      </c>
      <c r="Q997" s="212">
        <v>0.00017000000000000001</v>
      </c>
      <c r="R997" s="212">
        <f>Q997*H997</f>
        <v>0.00034000000000000002</v>
      </c>
      <c r="S997" s="212">
        <v>0.0015</v>
      </c>
      <c r="T997" s="213">
        <f>S997*H997</f>
        <v>0.0030000000000000001</v>
      </c>
      <c r="U997" s="42"/>
      <c r="V997" s="42"/>
      <c r="W997" s="42"/>
      <c r="X997" s="42"/>
      <c r="Y997" s="42"/>
      <c r="Z997" s="42"/>
      <c r="AA997" s="42"/>
      <c r="AB997" s="42"/>
      <c r="AC997" s="42"/>
      <c r="AD997" s="42"/>
      <c r="AE997" s="42"/>
      <c r="AR997" s="214" t="s">
        <v>273</v>
      </c>
      <c r="AT997" s="214" t="s">
        <v>134</v>
      </c>
      <c r="AU997" s="214" t="s">
        <v>81</v>
      </c>
      <c r="AY997" s="20" t="s">
        <v>131</v>
      </c>
      <c r="BE997" s="215">
        <f>IF(N997="základní",J997,0)</f>
        <v>0</v>
      </c>
      <c r="BF997" s="215">
        <f>IF(N997="snížená",J997,0)</f>
        <v>0</v>
      </c>
      <c r="BG997" s="215">
        <f>IF(N997="zákl. přenesená",J997,0)</f>
        <v>0</v>
      </c>
      <c r="BH997" s="215">
        <f>IF(N997="sníž. přenesená",J997,0)</f>
        <v>0</v>
      </c>
      <c r="BI997" s="215">
        <f>IF(N997="nulová",J997,0)</f>
        <v>0</v>
      </c>
      <c r="BJ997" s="20" t="s">
        <v>79</v>
      </c>
      <c r="BK997" s="215">
        <f>ROUND(I997*H997,2)</f>
        <v>0</v>
      </c>
      <c r="BL997" s="20" t="s">
        <v>273</v>
      </c>
      <c r="BM997" s="214" t="s">
        <v>1456</v>
      </c>
    </row>
    <row r="998" s="2" customFormat="1">
      <c r="A998" s="42"/>
      <c r="B998" s="43"/>
      <c r="C998" s="44"/>
      <c r="D998" s="216" t="s">
        <v>141</v>
      </c>
      <c r="E998" s="44"/>
      <c r="F998" s="217" t="s">
        <v>1457</v>
      </c>
      <c r="G998" s="44"/>
      <c r="H998" s="44"/>
      <c r="I998" s="218"/>
      <c r="J998" s="44"/>
      <c r="K998" s="44"/>
      <c r="L998" s="48"/>
      <c r="M998" s="219"/>
      <c r="N998" s="220"/>
      <c r="O998" s="88"/>
      <c r="P998" s="88"/>
      <c r="Q998" s="88"/>
      <c r="R998" s="88"/>
      <c r="S998" s="88"/>
      <c r="T998" s="89"/>
      <c r="U998" s="42"/>
      <c r="V998" s="42"/>
      <c r="W998" s="42"/>
      <c r="X998" s="42"/>
      <c r="Y998" s="42"/>
      <c r="Z998" s="42"/>
      <c r="AA998" s="42"/>
      <c r="AB998" s="42"/>
      <c r="AC998" s="42"/>
      <c r="AD998" s="42"/>
      <c r="AE998" s="42"/>
      <c r="AT998" s="20" t="s">
        <v>141</v>
      </c>
      <c r="AU998" s="20" t="s">
        <v>81</v>
      </c>
    </row>
    <row r="999" s="14" customFormat="1">
      <c r="A999" s="14"/>
      <c r="B999" s="234"/>
      <c r="C999" s="235"/>
      <c r="D999" s="216" t="s">
        <v>145</v>
      </c>
      <c r="E999" s="236" t="s">
        <v>21</v>
      </c>
      <c r="F999" s="237" t="s">
        <v>1458</v>
      </c>
      <c r="G999" s="235"/>
      <c r="H999" s="236" t="s">
        <v>21</v>
      </c>
      <c r="I999" s="238"/>
      <c r="J999" s="235"/>
      <c r="K999" s="235"/>
      <c r="L999" s="239"/>
      <c r="M999" s="240"/>
      <c r="N999" s="241"/>
      <c r="O999" s="241"/>
      <c r="P999" s="241"/>
      <c r="Q999" s="241"/>
      <c r="R999" s="241"/>
      <c r="S999" s="241"/>
      <c r="T999" s="242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3" t="s">
        <v>145</v>
      </c>
      <c r="AU999" s="243" t="s">
        <v>81</v>
      </c>
      <c r="AV999" s="14" t="s">
        <v>79</v>
      </c>
      <c r="AW999" s="14" t="s">
        <v>36</v>
      </c>
      <c r="AX999" s="14" t="s">
        <v>74</v>
      </c>
      <c r="AY999" s="243" t="s">
        <v>131</v>
      </c>
    </row>
    <row r="1000" s="13" customFormat="1">
      <c r="A1000" s="13"/>
      <c r="B1000" s="223"/>
      <c r="C1000" s="224"/>
      <c r="D1000" s="216" t="s">
        <v>145</v>
      </c>
      <c r="E1000" s="225" t="s">
        <v>21</v>
      </c>
      <c r="F1000" s="226" t="s">
        <v>1459</v>
      </c>
      <c r="G1000" s="224"/>
      <c r="H1000" s="227">
        <v>1</v>
      </c>
      <c r="I1000" s="228"/>
      <c r="J1000" s="224"/>
      <c r="K1000" s="224"/>
      <c r="L1000" s="229"/>
      <c r="M1000" s="230"/>
      <c r="N1000" s="231"/>
      <c r="O1000" s="231"/>
      <c r="P1000" s="231"/>
      <c r="Q1000" s="231"/>
      <c r="R1000" s="231"/>
      <c r="S1000" s="231"/>
      <c r="T1000" s="232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3" t="s">
        <v>145</v>
      </c>
      <c r="AU1000" s="233" t="s">
        <v>81</v>
      </c>
      <c r="AV1000" s="13" t="s">
        <v>81</v>
      </c>
      <c r="AW1000" s="13" t="s">
        <v>36</v>
      </c>
      <c r="AX1000" s="13" t="s">
        <v>74</v>
      </c>
      <c r="AY1000" s="233" t="s">
        <v>131</v>
      </c>
    </row>
    <row r="1001" s="13" customFormat="1">
      <c r="A1001" s="13"/>
      <c r="B1001" s="223"/>
      <c r="C1001" s="224"/>
      <c r="D1001" s="216" t="s">
        <v>145</v>
      </c>
      <c r="E1001" s="225" t="s">
        <v>21</v>
      </c>
      <c r="F1001" s="226" t="s">
        <v>1460</v>
      </c>
      <c r="G1001" s="224"/>
      <c r="H1001" s="227">
        <v>1</v>
      </c>
      <c r="I1001" s="228"/>
      <c r="J1001" s="224"/>
      <c r="K1001" s="224"/>
      <c r="L1001" s="229"/>
      <c r="M1001" s="230"/>
      <c r="N1001" s="231"/>
      <c r="O1001" s="231"/>
      <c r="P1001" s="231"/>
      <c r="Q1001" s="231"/>
      <c r="R1001" s="231"/>
      <c r="S1001" s="231"/>
      <c r="T1001" s="232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3" t="s">
        <v>145</v>
      </c>
      <c r="AU1001" s="233" t="s">
        <v>81</v>
      </c>
      <c r="AV1001" s="13" t="s">
        <v>81</v>
      </c>
      <c r="AW1001" s="13" t="s">
        <v>36</v>
      </c>
      <c r="AX1001" s="13" t="s">
        <v>74</v>
      </c>
      <c r="AY1001" s="233" t="s">
        <v>131</v>
      </c>
    </row>
    <row r="1002" s="15" customFormat="1">
      <c r="A1002" s="15"/>
      <c r="B1002" s="244"/>
      <c r="C1002" s="245"/>
      <c r="D1002" s="216" t="s">
        <v>145</v>
      </c>
      <c r="E1002" s="246" t="s">
        <v>21</v>
      </c>
      <c r="F1002" s="247" t="s">
        <v>166</v>
      </c>
      <c r="G1002" s="245"/>
      <c r="H1002" s="248">
        <v>2</v>
      </c>
      <c r="I1002" s="249"/>
      <c r="J1002" s="245"/>
      <c r="K1002" s="245"/>
      <c r="L1002" s="250"/>
      <c r="M1002" s="251"/>
      <c r="N1002" s="252"/>
      <c r="O1002" s="252"/>
      <c r="P1002" s="252"/>
      <c r="Q1002" s="252"/>
      <c r="R1002" s="252"/>
      <c r="S1002" s="252"/>
      <c r="T1002" s="253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54" t="s">
        <v>145</v>
      </c>
      <c r="AU1002" s="254" t="s">
        <v>81</v>
      </c>
      <c r="AV1002" s="15" t="s">
        <v>139</v>
      </c>
      <c r="AW1002" s="15" t="s">
        <v>36</v>
      </c>
      <c r="AX1002" s="15" t="s">
        <v>79</v>
      </c>
      <c r="AY1002" s="254" t="s">
        <v>131</v>
      </c>
    </row>
    <row r="1003" s="2" customFormat="1" ht="16.5" customHeight="1">
      <c r="A1003" s="42"/>
      <c r="B1003" s="43"/>
      <c r="C1003" s="266" t="s">
        <v>1461</v>
      </c>
      <c r="D1003" s="266" t="s">
        <v>327</v>
      </c>
      <c r="E1003" s="267" t="s">
        <v>1462</v>
      </c>
      <c r="F1003" s="268" t="s">
        <v>1463</v>
      </c>
      <c r="G1003" s="269" t="s">
        <v>179</v>
      </c>
      <c r="H1003" s="270">
        <v>0.5</v>
      </c>
      <c r="I1003" s="271"/>
      <c r="J1003" s="272">
        <f>ROUND(I1003*H1003,2)</f>
        <v>0</v>
      </c>
      <c r="K1003" s="268" t="s">
        <v>21</v>
      </c>
      <c r="L1003" s="273"/>
      <c r="M1003" s="274" t="s">
        <v>21</v>
      </c>
      <c r="N1003" s="275" t="s">
        <v>45</v>
      </c>
      <c r="O1003" s="88"/>
      <c r="P1003" s="212">
        <f>O1003*H1003</f>
        <v>0</v>
      </c>
      <c r="Q1003" s="212">
        <v>0.0028300000000000001</v>
      </c>
      <c r="R1003" s="212">
        <f>Q1003*H1003</f>
        <v>0.001415</v>
      </c>
      <c r="S1003" s="212">
        <v>0</v>
      </c>
      <c r="T1003" s="213">
        <f>S1003*H1003</f>
        <v>0</v>
      </c>
      <c r="U1003" s="42"/>
      <c r="V1003" s="42"/>
      <c r="W1003" s="42"/>
      <c r="X1003" s="42"/>
      <c r="Y1003" s="42"/>
      <c r="Z1003" s="42"/>
      <c r="AA1003" s="42"/>
      <c r="AB1003" s="42"/>
      <c r="AC1003" s="42"/>
      <c r="AD1003" s="42"/>
      <c r="AE1003" s="42"/>
      <c r="AR1003" s="214" t="s">
        <v>403</v>
      </c>
      <c r="AT1003" s="214" t="s">
        <v>327</v>
      </c>
      <c r="AU1003" s="214" t="s">
        <v>81</v>
      </c>
      <c r="AY1003" s="20" t="s">
        <v>131</v>
      </c>
      <c r="BE1003" s="215">
        <f>IF(N1003="základní",J1003,0)</f>
        <v>0</v>
      </c>
      <c r="BF1003" s="215">
        <f>IF(N1003="snížená",J1003,0)</f>
        <v>0</v>
      </c>
      <c r="BG1003" s="215">
        <f>IF(N1003="zákl. přenesená",J1003,0)</f>
        <v>0</v>
      </c>
      <c r="BH1003" s="215">
        <f>IF(N1003="sníž. přenesená",J1003,0)</f>
        <v>0</v>
      </c>
      <c r="BI1003" s="215">
        <f>IF(N1003="nulová",J1003,0)</f>
        <v>0</v>
      </c>
      <c r="BJ1003" s="20" t="s">
        <v>79</v>
      </c>
      <c r="BK1003" s="215">
        <f>ROUND(I1003*H1003,2)</f>
        <v>0</v>
      </c>
      <c r="BL1003" s="20" t="s">
        <v>273</v>
      </c>
      <c r="BM1003" s="214" t="s">
        <v>1464</v>
      </c>
    </row>
    <row r="1004" s="2" customFormat="1">
      <c r="A1004" s="42"/>
      <c r="B1004" s="43"/>
      <c r="C1004" s="44"/>
      <c r="D1004" s="216" t="s">
        <v>141</v>
      </c>
      <c r="E1004" s="44"/>
      <c r="F1004" s="217" t="s">
        <v>1463</v>
      </c>
      <c r="G1004" s="44"/>
      <c r="H1004" s="44"/>
      <c r="I1004" s="218"/>
      <c r="J1004" s="44"/>
      <c r="K1004" s="44"/>
      <c r="L1004" s="48"/>
      <c r="M1004" s="219"/>
      <c r="N1004" s="220"/>
      <c r="O1004" s="88"/>
      <c r="P1004" s="88"/>
      <c r="Q1004" s="88"/>
      <c r="R1004" s="88"/>
      <c r="S1004" s="88"/>
      <c r="T1004" s="89"/>
      <c r="U1004" s="42"/>
      <c r="V1004" s="42"/>
      <c r="W1004" s="42"/>
      <c r="X1004" s="42"/>
      <c r="Y1004" s="42"/>
      <c r="Z1004" s="42"/>
      <c r="AA1004" s="42"/>
      <c r="AB1004" s="42"/>
      <c r="AC1004" s="42"/>
      <c r="AD1004" s="42"/>
      <c r="AE1004" s="42"/>
      <c r="AT1004" s="20" t="s">
        <v>141</v>
      </c>
      <c r="AU1004" s="20" t="s">
        <v>81</v>
      </c>
    </row>
    <row r="1005" s="2" customFormat="1" ht="24.15" customHeight="1">
      <c r="A1005" s="42"/>
      <c r="B1005" s="43"/>
      <c r="C1005" s="203" t="s">
        <v>1465</v>
      </c>
      <c r="D1005" s="203" t="s">
        <v>134</v>
      </c>
      <c r="E1005" s="204" t="s">
        <v>1466</v>
      </c>
      <c r="F1005" s="205" t="s">
        <v>1467</v>
      </c>
      <c r="G1005" s="206" t="s">
        <v>179</v>
      </c>
      <c r="H1005" s="207">
        <v>165.52000000000001</v>
      </c>
      <c r="I1005" s="208"/>
      <c r="J1005" s="209">
        <f>ROUND(I1005*H1005,2)</f>
        <v>0</v>
      </c>
      <c r="K1005" s="205" t="s">
        <v>21</v>
      </c>
      <c r="L1005" s="48"/>
      <c r="M1005" s="210" t="s">
        <v>21</v>
      </c>
      <c r="N1005" s="211" t="s">
        <v>45</v>
      </c>
      <c r="O1005" s="88"/>
      <c r="P1005" s="212">
        <f>O1005*H1005</f>
        <v>0</v>
      </c>
      <c r="Q1005" s="212">
        <v>0.00029999999999999997</v>
      </c>
      <c r="R1005" s="212">
        <f>Q1005*H1005</f>
        <v>0.049655999999999999</v>
      </c>
      <c r="S1005" s="212">
        <v>0</v>
      </c>
      <c r="T1005" s="213">
        <f>S1005*H1005</f>
        <v>0</v>
      </c>
      <c r="U1005" s="42"/>
      <c r="V1005" s="42"/>
      <c r="W1005" s="42"/>
      <c r="X1005" s="42"/>
      <c r="Y1005" s="42"/>
      <c r="Z1005" s="42"/>
      <c r="AA1005" s="42"/>
      <c r="AB1005" s="42"/>
      <c r="AC1005" s="42"/>
      <c r="AD1005" s="42"/>
      <c r="AE1005" s="42"/>
      <c r="AR1005" s="214" t="s">
        <v>273</v>
      </c>
      <c r="AT1005" s="214" t="s">
        <v>134</v>
      </c>
      <c r="AU1005" s="214" t="s">
        <v>81</v>
      </c>
      <c r="AY1005" s="20" t="s">
        <v>131</v>
      </c>
      <c r="BE1005" s="215">
        <f>IF(N1005="základní",J1005,0)</f>
        <v>0</v>
      </c>
      <c r="BF1005" s="215">
        <f>IF(N1005="snížená",J1005,0)</f>
        <v>0</v>
      </c>
      <c r="BG1005" s="215">
        <f>IF(N1005="zákl. přenesená",J1005,0)</f>
        <v>0</v>
      </c>
      <c r="BH1005" s="215">
        <f>IF(N1005="sníž. přenesená",J1005,0)</f>
        <v>0</v>
      </c>
      <c r="BI1005" s="215">
        <f>IF(N1005="nulová",J1005,0)</f>
        <v>0</v>
      </c>
      <c r="BJ1005" s="20" t="s">
        <v>79</v>
      </c>
      <c r="BK1005" s="215">
        <f>ROUND(I1005*H1005,2)</f>
        <v>0</v>
      </c>
      <c r="BL1005" s="20" t="s">
        <v>273</v>
      </c>
      <c r="BM1005" s="214" t="s">
        <v>1468</v>
      </c>
    </row>
    <row r="1006" s="2" customFormat="1">
      <c r="A1006" s="42"/>
      <c r="B1006" s="43"/>
      <c r="C1006" s="44"/>
      <c r="D1006" s="216" t="s">
        <v>141</v>
      </c>
      <c r="E1006" s="44"/>
      <c r="F1006" s="217" t="s">
        <v>1469</v>
      </c>
      <c r="G1006" s="44"/>
      <c r="H1006" s="44"/>
      <c r="I1006" s="218"/>
      <c r="J1006" s="44"/>
      <c r="K1006" s="44"/>
      <c r="L1006" s="48"/>
      <c r="M1006" s="219"/>
      <c r="N1006" s="220"/>
      <c r="O1006" s="88"/>
      <c r="P1006" s="88"/>
      <c r="Q1006" s="88"/>
      <c r="R1006" s="88"/>
      <c r="S1006" s="88"/>
      <c r="T1006" s="89"/>
      <c r="U1006" s="42"/>
      <c r="V1006" s="42"/>
      <c r="W1006" s="42"/>
      <c r="X1006" s="42"/>
      <c r="Y1006" s="42"/>
      <c r="Z1006" s="42"/>
      <c r="AA1006" s="42"/>
      <c r="AB1006" s="42"/>
      <c r="AC1006" s="42"/>
      <c r="AD1006" s="42"/>
      <c r="AE1006" s="42"/>
      <c r="AT1006" s="20" t="s">
        <v>141</v>
      </c>
      <c r="AU1006" s="20" t="s">
        <v>81</v>
      </c>
    </row>
    <row r="1007" s="13" customFormat="1">
      <c r="A1007" s="13"/>
      <c r="B1007" s="223"/>
      <c r="C1007" s="224"/>
      <c r="D1007" s="216" t="s">
        <v>145</v>
      </c>
      <c r="E1007" s="225" t="s">
        <v>21</v>
      </c>
      <c r="F1007" s="226" t="s">
        <v>1417</v>
      </c>
      <c r="G1007" s="224"/>
      <c r="H1007" s="227">
        <v>25.579999999999998</v>
      </c>
      <c r="I1007" s="228"/>
      <c r="J1007" s="224"/>
      <c r="K1007" s="224"/>
      <c r="L1007" s="229"/>
      <c r="M1007" s="230"/>
      <c r="N1007" s="231"/>
      <c r="O1007" s="231"/>
      <c r="P1007" s="231"/>
      <c r="Q1007" s="231"/>
      <c r="R1007" s="231"/>
      <c r="S1007" s="231"/>
      <c r="T1007" s="232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3" t="s">
        <v>145</v>
      </c>
      <c r="AU1007" s="233" t="s">
        <v>81</v>
      </c>
      <c r="AV1007" s="13" t="s">
        <v>81</v>
      </c>
      <c r="AW1007" s="13" t="s">
        <v>36</v>
      </c>
      <c r="AX1007" s="13" t="s">
        <v>74</v>
      </c>
      <c r="AY1007" s="233" t="s">
        <v>131</v>
      </c>
    </row>
    <row r="1008" s="13" customFormat="1">
      <c r="A1008" s="13"/>
      <c r="B1008" s="223"/>
      <c r="C1008" s="224"/>
      <c r="D1008" s="216" t="s">
        <v>145</v>
      </c>
      <c r="E1008" s="225" t="s">
        <v>21</v>
      </c>
      <c r="F1008" s="226" t="s">
        <v>376</v>
      </c>
      <c r="G1008" s="224"/>
      <c r="H1008" s="227">
        <v>51.729999999999997</v>
      </c>
      <c r="I1008" s="228"/>
      <c r="J1008" s="224"/>
      <c r="K1008" s="224"/>
      <c r="L1008" s="229"/>
      <c r="M1008" s="230"/>
      <c r="N1008" s="231"/>
      <c r="O1008" s="231"/>
      <c r="P1008" s="231"/>
      <c r="Q1008" s="231"/>
      <c r="R1008" s="231"/>
      <c r="S1008" s="231"/>
      <c r="T1008" s="232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3" t="s">
        <v>145</v>
      </c>
      <c r="AU1008" s="233" t="s">
        <v>81</v>
      </c>
      <c r="AV1008" s="13" t="s">
        <v>81</v>
      </c>
      <c r="AW1008" s="13" t="s">
        <v>36</v>
      </c>
      <c r="AX1008" s="13" t="s">
        <v>74</v>
      </c>
      <c r="AY1008" s="233" t="s">
        <v>131</v>
      </c>
    </row>
    <row r="1009" s="13" customFormat="1">
      <c r="A1009" s="13"/>
      <c r="B1009" s="223"/>
      <c r="C1009" s="224"/>
      <c r="D1009" s="216" t="s">
        <v>145</v>
      </c>
      <c r="E1009" s="225" t="s">
        <v>21</v>
      </c>
      <c r="F1009" s="226" t="s">
        <v>379</v>
      </c>
      <c r="G1009" s="224"/>
      <c r="H1009" s="227">
        <v>42.890000000000001</v>
      </c>
      <c r="I1009" s="228"/>
      <c r="J1009" s="224"/>
      <c r="K1009" s="224"/>
      <c r="L1009" s="229"/>
      <c r="M1009" s="230"/>
      <c r="N1009" s="231"/>
      <c r="O1009" s="231"/>
      <c r="P1009" s="231"/>
      <c r="Q1009" s="231"/>
      <c r="R1009" s="231"/>
      <c r="S1009" s="231"/>
      <c r="T1009" s="232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3" t="s">
        <v>145</v>
      </c>
      <c r="AU1009" s="233" t="s">
        <v>81</v>
      </c>
      <c r="AV1009" s="13" t="s">
        <v>81</v>
      </c>
      <c r="AW1009" s="13" t="s">
        <v>36</v>
      </c>
      <c r="AX1009" s="13" t="s">
        <v>74</v>
      </c>
      <c r="AY1009" s="233" t="s">
        <v>131</v>
      </c>
    </row>
    <row r="1010" s="13" customFormat="1">
      <c r="A1010" s="13"/>
      <c r="B1010" s="223"/>
      <c r="C1010" s="224"/>
      <c r="D1010" s="216" t="s">
        <v>145</v>
      </c>
      <c r="E1010" s="225" t="s">
        <v>21</v>
      </c>
      <c r="F1010" s="226" t="s">
        <v>1418</v>
      </c>
      <c r="G1010" s="224"/>
      <c r="H1010" s="227">
        <v>7.0899999999999999</v>
      </c>
      <c r="I1010" s="228"/>
      <c r="J1010" s="224"/>
      <c r="K1010" s="224"/>
      <c r="L1010" s="229"/>
      <c r="M1010" s="230"/>
      <c r="N1010" s="231"/>
      <c r="O1010" s="231"/>
      <c r="P1010" s="231"/>
      <c r="Q1010" s="231"/>
      <c r="R1010" s="231"/>
      <c r="S1010" s="231"/>
      <c r="T1010" s="232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3" t="s">
        <v>145</v>
      </c>
      <c r="AU1010" s="233" t="s">
        <v>81</v>
      </c>
      <c r="AV1010" s="13" t="s">
        <v>81</v>
      </c>
      <c r="AW1010" s="13" t="s">
        <v>36</v>
      </c>
      <c r="AX1010" s="13" t="s">
        <v>74</v>
      </c>
      <c r="AY1010" s="233" t="s">
        <v>131</v>
      </c>
    </row>
    <row r="1011" s="13" customFormat="1">
      <c r="A1011" s="13"/>
      <c r="B1011" s="223"/>
      <c r="C1011" s="224"/>
      <c r="D1011" s="216" t="s">
        <v>145</v>
      </c>
      <c r="E1011" s="225" t="s">
        <v>21</v>
      </c>
      <c r="F1011" s="226" t="s">
        <v>215</v>
      </c>
      <c r="G1011" s="224"/>
      <c r="H1011" s="227">
        <v>38.229999999999997</v>
      </c>
      <c r="I1011" s="228"/>
      <c r="J1011" s="224"/>
      <c r="K1011" s="224"/>
      <c r="L1011" s="229"/>
      <c r="M1011" s="230"/>
      <c r="N1011" s="231"/>
      <c r="O1011" s="231"/>
      <c r="P1011" s="231"/>
      <c r="Q1011" s="231"/>
      <c r="R1011" s="231"/>
      <c r="S1011" s="231"/>
      <c r="T1011" s="232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3" t="s">
        <v>145</v>
      </c>
      <c r="AU1011" s="233" t="s">
        <v>81</v>
      </c>
      <c r="AV1011" s="13" t="s">
        <v>81</v>
      </c>
      <c r="AW1011" s="13" t="s">
        <v>36</v>
      </c>
      <c r="AX1011" s="13" t="s">
        <v>74</v>
      </c>
      <c r="AY1011" s="233" t="s">
        <v>131</v>
      </c>
    </row>
    <row r="1012" s="15" customFormat="1">
      <c r="A1012" s="15"/>
      <c r="B1012" s="244"/>
      <c r="C1012" s="245"/>
      <c r="D1012" s="216" t="s">
        <v>145</v>
      </c>
      <c r="E1012" s="246" t="s">
        <v>21</v>
      </c>
      <c r="F1012" s="247" t="s">
        <v>166</v>
      </c>
      <c r="G1012" s="245"/>
      <c r="H1012" s="248">
        <v>165.52000000000001</v>
      </c>
      <c r="I1012" s="249"/>
      <c r="J1012" s="245"/>
      <c r="K1012" s="245"/>
      <c r="L1012" s="250"/>
      <c r="M1012" s="251"/>
      <c r="N1012" s="252"/>
      <c r="O1012" s="252"/>
      <c r="P1012" s="252"/>
      <c r="Q1012" s="252"/>
      <c r="R1012" s="252"/>
      <c r="S1012" s="252"/>
      <c r="T1012" s="253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54" t="s">
        <v>145</v>
      </c>
      <c r="AU1012" s="254" t="s">
        <v>81</v>
      </c>
      <c r="AV1012" s="15" t="s">
        <v>139</v>
      </c>
      <c r="AW1012" s="15" t="s">
        <v>36</v>
      </c>
      <c r="AX1012" s="15" t="s">
        <v>79</v>
      </c>
      <c r="AY1012" s="254" t="s">
        <v>131</v>
      </c>
    </row>
    <row r="1013" s="2" customFormat="1" ht="37.8" customHeight="1">
      <c r="A1013" s="42"/>
      <c r="B1013" s="43"/>
      <c r="C1013" s="266" t="s">
        <v>1470</v>
      </c>
      <c r="D1013" s="266" t="s">
        <v>327</v>
      </c>
      <c r="E1013" s="267" t="s">
        <v>1471</v>
      </c>
      <c r="F1013" s="268" t="s">
        <v>1472</v>
      </c>
      <c r="G1013" s="269" t="s">
        <v>179</v>
      </c>
      <c r="H1013" s="270">
        <v>146.13499999999999</v>
      </c>
      <c r="I1013" s="271"/>
      <c r="J1013" s="272">
        <f>ROUND(I1013*H1013,2)</f>
        <v>0</v>
      </c>
      <c r="K1013" s="268" t="s">
        <v>21</v>
      </c>
      <c r="L1013" s="273"/>
      <c r="M1013" s="274" t="s">
        <v>21</v>
      </c>
      <c r="N1013" s="275" t="s">
        <v>45</v>
      </c>
      <c r="O1013" s="88"/>
      <c r="P1013" s="212">
        <f>O1013*H1013</f>
        <v>0</v>
      </c>
      <c r="Q1013" s="212">
        <v>0.0032000000000000002</v>
      </c>
      <c r="R1013" s="212">
        <f>Q1013*H1013</f>
        <v>0.46763199999999999</v>
      </c>
      <c r="S1013" s="212">
        <v>0</v>
      </c>
      <c r="T1013" s="213">
        <f>S1013*H1013</f>
        <v>0</v>
      </c>
      <c r="U1013" s="42"/>
      <c r="V1013" s="42"/>
      <c r="W1013" s="42"/>
      <c r="X1013" s="42"/>
      <c r="Y1013" s="42"/>
      <c r="Z1013" s="42"/>
      <c r="AA1013" s="42"/>
      <c r="AB1013" s="42"/>
      <c r="AC1013" s="42"/>
      <c r="AD1013" s="42"/>
      <c r="AE1013" s="42"/>
      <c r="AR1013" s="214" t="s">
        <v>403</v>
      </c>
      <c r="AT1013" s="214" t="s">
        <v>327</v>
      </c>
      <c r="AU1013" s="214" t="s">
        <v>81</v>
      </c>
      <c r="AY1013" s="20" t="s">
        <v>131</v>
      </c>
      <c r="BE1013" s="215">
        <f>IF(N1013="základní",J1013,0)</f>
        <v>0</v>
      </c>
      <c r="BF1013" s="215">
        <f>IF(N1013="snížená",J1013,0)</f>
        <v>0</v>
      </c>
      <c r="BG1013" s="215">
        <f>IF(N1013="zákl. přenesená",J1013,0)</f>
        <v>0</v>
      </c>
      <c r="BH1013" s="215">
        <f>IF(N1013="sníž. přenesená",J1013,0)</f>
        <v>0</v>
      </c>
      <c r="BI1013" s="215">
        <f>IF(N1013="nulová",J1013,0)</f>
        <v>0</v>
      </c>
      <c r="BJ1013" s="20" t="s">
        <v>79</v>
      </c>
      <c r="BK1013" s="215">
        <f>ROUND(I1013*H1013,2)</f>
        <v>0</v>
      </c>
      <c r="BL1013" s="20" t="s">
        <v>273</v>
      </c>
      <c r="BM1013" s="214" t="s">
        <v>1473</v>
      </c>
    </row>
    <row r="1014" s="2" customFormat="1">
      <c r="A1014" s="42"/>
      <c r="B1014" s="43"/>
      <c r="C1014" s="44"/>
      <c r="D1014" s="216" t="s">
        <v>141</v>
      </c>
      <c r="E1014" s="44"/>
      <c r="F1014" s="217" t="s">
        <v>1472</v>
      </c>
      <c r="G1014" s="44"/>
      <c r="H1014" s="44"/>
      <c r="I1014" s="218"/>
      <c r="J1014" s="44"/>
      <c r="K1014" s="44"/>
      <c r="L1014" s="48"/>
      <c r="M1014" s="219"/>
      <c r="N1014" s="220"/>
      <c r="O1014" s="88"/>
      <c r="P1014" s="88"/>
      <c r="Q1014" s="88"/>
      <c r="R1014" s="88"/>
      <c r="S1014" s="88"/>
      <c r="T1014" s="89"/>
      <c r="U1014" s="42"/>
      <c r="V1014" s="42"/>
      <c r="W1014" s="42"/>
      <c r="X1014" s="42"/>
      <c r="Y1014" s="42"/>
      <c r="Z1014" s="42"/>
      <c r="AA1014" s="42"/>
      <c r="AB1014" s="42"/>
      <c r="AC1014" s="42"/>
      <c r="AD1014" s="42"/>
      <c r="AE1014" s="42"/>
      <c r="AT1014" s="20" t="s">
        <v>141</v>
      </c>
      <c r="AU1014" s="20" t="s">
        <v>81</v>
      </c>
    </row>
    <row r="1015" s="13" customFormat="1">
      <c r="A1015" s="13"/>
      <c r="B1015" s="223"/>
      <c r="C1015" s="224"/>
      <c r="D1015" s="216" t="s">
        <v>145</v>
      </c>
      <c r="E1015" s="225" t="s">
        <v>21</v>
      </c>
      <c r="F1015" s="226" t="s">
        <v>376</v>
      </c>
      <c r="G1015" s="224"/>
      <c r="H1015" s="227">
        <v>51.729999999999997</v>
      </c>
      <c r="I1015" s="228"/>
      <c r="J1015" s="224"/>
      <c r="K1015" s="224"/>
      <c r="L1015" s="229"/>
      <c r="M1015" s="230"/>
      <c r="N1015" s="231"/>
      <c r="O1015" s="231"/>
      <c r="P1015" s="231"/>
      <c r="Q1015" s="231"/>
      <c r="R1015" s="231"/>
      <c r="S1015" s="231"/>
      <c r="T1015" s="23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3" t="s">
        <v>145</v>
      </c>
      <c r="AU1015" s="233" t="s">
        <v>81</v>
      </c>
      <c r="AV1015" s="13" t="s">
        <v>81</v>
      </c>
      <c r="AW1015" s="13" t="s">
        <v>36</v>
      </c>
      <c r="AX1015" s="13" t="s">
        <v>74</v>
      </c>
      <c r="AY1015" s="233" t="s">
        <v>131</v>
      </c>
    </row>
    <row r="1016" s="13" customFormat="1">
      <c r="A1016" s="13"/>
      <c r="B1016" s="223"/>
      <c r="C1016" s="224"/>
      <c r="D1016" s="216" t="s">
        <v>145</v>
      </c>
      <c r="E1016" s="225" t="s">
        <v>21</v>
      </c>
      <c r="F1016" s="226" t="s">
        <v>379</v>
      </c>
      <c r="G1016" s="224"/>
      <c r="H1016" s="227">
        <v>42.890000000000001</v>
      </c>
      <c r="I1016" s="228"/>
      <c r="J1016" s="224"/>
      <c r="K1016" s="224"/>
      <c r="L1016" s="229"/>
      <c r="M1016" s="230"/>
      <c r="N1016" s="231"/>
      <c r="O1016" s="231"/>
      <c r="P1016" s="231"/>
      <c r="Q1016" s="231"/>
      <c r="R1016" s="231"/>
      <c r="S1016" s="231"/>
      <c r="T1016" s="232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3" t="s">
        <v>145</v>
      </c>
      <c r="AU1016" s="233" t="s">
        <v>81</v>
      </c>
      <c r="AV1016" s="13" t="s">
        <v>81</v>
      </c>
      <c r="AW1016" s="13" t="s">
        <v>36</v>
      </c>
      <c r="AX1016" s="13" t="s">
        <v>74</v>
      </c>
      <c r="AY1016" s="233" t="s">
        <v>131</v>
      </c>
    </row>
    <row r="1017" s="13" customFormat="1">
      <c r="A1017" s="13"/>
      <c r="B1017" s="223"/>
      <c r="C1017" s="224"/>
      <c r="D1017" s="216" t="s">
        <v>145</v>
      </c>
      <c r="E1017" s="225" t="s">
        <v>21</v>
      </c>
      <c r="F1017" s="226" t="s">
        <v>215</v>
      </c>
      <c r="G1017" s="224"/>
      <c r="H1017" s="227">
        <v>38.229999999999997</v>
      </c>
      <c r="I1017" s="228"/>
      <c r="J1017" s="224"/>
      <c r="K1017" s="224"/>
      <c r="L1017" s="229"/>
      <c r="M1017" s="230"/>
      <c r="N1017" s="231"/>
      <c r="O1017" s="231"/>
      <c r="P1017" s="231"/>
      <c r="Q1017" s="231"/>
      <c r="R1017" s="231"/>
      <c r="S1017" s="231"/>
      <c r="T1017" s="232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3" t="s">
        <v>145</v>
      </c>
      <c r="AU1017" s="233" t="s">
        <v>81</v>
      </c>
      <c r="AV1017" s="13" t="s">
        <v>81</v>
      </c>
      <c r="AW1017" s="13" t="s">
        <v>36</v>
      </c>
      <c r="AX1017" s="13" t="s">
        <v>74</v>
      </c>
      <c r="AY1017" s="233" t="s">
        <v>131</v>
      </c>
    </row>
    <row r="1018" s="15" customFormat="1">
      <c r="A1018" s="15"/>
      <c r="B1018" s="244"/>
      <c r="C1018" s="245"/>
      <c r="D1018" s="216" t="s">
        <v>145</v>
      </c>
      <c r="E1018" s="246" t="s">
        <v>21</v>
      </c>
      <c r="F1018" s="247" t="s">
        <v>166</v>
      </c>
      <c r="G1018" s="245"/>
      <c r="H1018" s="248">
        <v>132.84999999999999</v>
      </c>
      <c r="I1018" s="249"/>
      <c r="J1018" s="245"/>
      <c r="K1018" s="245"/>
      <c r="L1018" s="250"/>
      <c r="M1018" s="251"/>
      <c r="N1018" s="252"/>
      <c r="O1018" s="252"/>
      <c r="P1018" s="252"/>
      <c r="Q1018" s="252"/>
      <c r="R1018" s="252"/>
      <c r="S1018" s="252"/>
      <c r="T1018" s="253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54" t="s">
        <v>145</v>
      </c>
      <c r="AU1018" s="254" t="s">
        <v>81</v>
      </c>
      <c r="AV1018" s="15" t="s">
        <v>139</v>
      </c>
      <c r="AW1018" s="15" t="s">
        <v>36</v>
      </c>
      <c r="AX1018" s="15" t="s">
        <v>79</v>
      </c>
      <c r="AY1018" s="254" t="s">
        <v>131</v>
      </c>
    </row>
    <row r="1019" s="13" customFormat="1">
      <c r="A1019" s="13"/>
      <c r="B1019" s="223"/>
      <c r="C1019" s="224"/>
      <c r="D1019" s="216" t="s">
        <v>145</v>
      </c>
      <c r="E1019" s="224"/>
      <c r="F1019" s="226" t="s">
        <v>1474</v>
      </c>
      <c r="G1019" s="224"/>
      <c r="H1019" s="227">
        <v>146.13499999999999</v>
      </c>
      <c r="I1019" s="228"/>
      <c r="J1019" s="224"/>
      <c r="K1019" s="224"/>
      <c r="L1019" s="229"/>
      <c r="M1019" s="230"/>
      <c r="N1019" s="231"/>
      <c r="O1019" s="231"/>
      <c r="P1019" s="231"/>
      <c r="Q1019" s="231"/>
      <c r="R1019" s="231"/>
      <c r="S1019" s="231"/>
      <c r="T1019" s="232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3" t="s">
        <v>145</v>
      </c>
      <c r="AU1019" s="233" t="s">
        <v>81</v>
      </c>
      <c r="AV1019" s="13" t="s">
        <v>81</v>
      </c>
      <c r="AW1019" s="13" t="s">
        <v>4</v>
      </c>
      <c r="AX1019" s="13" t="s">
        <v>79</v>
      </c>
      <c r="AY1019" s="233" t="s">
        <v>131</v>
      </c>
    </row>
    <row r="1020" s="2" customFormat="1" ht="33" customHeight="1">
      <c r="A1020" s="42"/>
      <c r="B1020" s="43"/>
      <c r="C1020" s="266" t="s">
        <v>1475</v>
      </c>
      <c r="D1020" s="266" t="s">
        <v>327</v>
      </c>
      <c r="E1020" s="267" t="s">
        <v>1476</v>
      </c>
      <c r="F1020" s="268" t="s">
        <v>1477</v>
      </c>
      <c r="G1020" s="269" t="s">
        <v>179</v>
      </c>
      <c r="H1020" s="270">
        <v>35.936999999999998</v>
      </c>
      <c r="I1020" s="271"/>
      <c r="J1020" s="272">
        <f>ROUND(I1020*H1020,2)</f>
        <v>0</v>
      </c>
      <c r="K1020" s="268" t="s">
        <v>138</v>
      </c>
      <c r="L1020" s="273"/>
      <c r="M1020" s="274" t="s">
        <v>21</v>
      </c>
      <c r="N1020" s="275" t="s">
        <v>45</v>
      </c>
      <c r="O1020" s="88"/>
      <c r="P1020" s="212">
        <f>O1020*H1020</f>
        <v>0</v>
      </c>
      <c r="Q1020" s="212">
        <v>0.0032000000000000002</v>
      </c>
      <c r="R1020" s="212">
        <f>Q1020*H1020</f>
        <v>0.1149984</v>
      </c>
      <c r="S1020" s="212">
        <v>0</v>
      </c>
      <c r="T1020" s="213">
        <f>S1020*H1020</f>
        <v>0</v>
      </c>
      <c r="U1020" s="42"/>
      <c r="V1020" s="42"/>
      <c r="W1020" s="42"/>
      <c r="X1020" s="42"/>
      <c r="Y1020" s="42"/>
      <c r="Z1020" s="42"/>
      <c r="AA1020" s="42"/>
      <c r="AB1020" s="42"/>
      <c r="AC1020" s="42"/>
      <c r="AD1020" s="42"/>
      <c r="AE1020" s="42"/>
      <c r="AR1020" s="214" t="s">
        <v>403</v>
      </c>
      <c r="AT1020" s="214" t="s">
        <v>327</v>
      </c>
      <c r="AU1020" s="214" t="s">
        <v>81</v>
      </c>
      <c r="AY1020" s="20" t="s">
        <v>131</v>
      </c>
      <c r="BE1020" s="215">
        <f>IF(N1020="základní",J1020,0)</f>
        <v>0</v>
      </c>
      <c r="BF1020" s="215">
        <f>IF(N1020="snížená",J1020,0)</f>
        <v>0</v>
      </c>
      <c r="BG1020" s="215">
        <f>IF(N1020="zákl. přenesená",J1020,0)</f>
        <v>0</v>
      </c>
      <c r="BH1020" s="215">
        <f>IF(N1020="sníž. přenesená",J1020,0)</f>
        <v>0</v>
      </c>
      <c r="BI1020" s="215">
        <f>IF(N1020="nulová",J1020,0)</f>
        <v>0</v>
      </c>
      <c r="BJ1020" s="20" t="s">
        <v>79</v>
      </c>
      <c r="BK1020" s="215">
        <f>ROUND(I1020*H1020,2)</f>
        <v>0</v>
      </c>
      <c r="BL1020" s="20" t="s">
        <v>273</v>
      </c>
      <c r="BM1020" s="214" t="s">
        <v>1478</v>
      </c>
    </row>
    <row r="1021" s="2" customFormat="1">
      <c r="A1021" s="42"/>
      <c r="B1021" s="43"/>
      <c r="C1021" s="44"/>
      <c r="D1021" s="216" t="s">
        <v>141</v>
      </c>
      <c r="E1021" s="44"/>
      <c r="F1021" s="217" t="s">
        <v>1477</v>
      </c>
      <c r="G1021" s="44"/>
      <c r="H1021" s="44"/>
      <c r="I1021" s="218"/>
      <c r="J1021" s="44"/>
      <c r="K1021" s="44"/>
      <c r="L1021" s="48"/>
      <c r="M1021" s="219"/>
      <c r="N1021" s="220"/>
      <c r="O1021" s="88"/>
      <c r="P1021" s="88"/>
      <c r="Q1021" s="88"/>
      <c r="R1021" s="88"/>
      <c r="S1021" s="88"/>
      <c r="T1021" s="89"/>
      <c r="U1021" s="42"/>
      <c r="V1021" s="42"/>
      <c r="W1021" s="42"/>
      <c r="X1021" s="42"/>
      <c r="Y1021" s="42"/>
      <c r="Z1021" s="42"/>
      <c r="AA1021" s="42"/>
      <c r="AB1021" s="42"/>
      <c r="AC1021" s="42"/>
      <c r="AD1021" s="42"/>
      <c r="AE1021" s="42"/>
      <c r="AT1021" s="20" t="s">
        <v>141</v>
      </c>
      <c r="AU1021" s="20" t="s">
        <v>81</v>
      </c>
    </row>
    <row r="1022" s="13" customFormat="1">
      <c r="A1022" s="13"/>
      <c r="B1022" s="223"/>
      <c r="C1022" s="224"/>
      <c r="D1022" s="216" t="s">
        <v>145</v>
      </c>
      <c r="E1022" s="225" t="s">
        <v>21</v>
      </c>
      <c r="F1022" s="226" t="s">
        <v>1417</v>
      </c>
      <c r="G1022" s="224"/>
      <c r="H1022" s="227">
        <v>25.579999999999998</v>
      </c>
      <c r="I1022" s="228"/>
      <c r="J1022" s="224"/>
      <c r="K1022" s="224"/>
      <c r="L1022" s="229"/>
      <c r="M1022" s="230"/>
      <c r="N1022" s="231"/>
      <c r="O1022" s="231"/>
      <c r="P1022" s="231"/>
      <c r="Q1022" s="231"/>
      <c r="R1022" s="231"/>
      <c r="S1022" s="231"/>
      <c r="T1022" s="232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3" t="s">
        <v>145</v>
      </c>
      <c r="AU1022" s="233" t="s">
        <v>81</v>
      </c>
      <c r="AV1022" s="13" t="s">
        <v>81</v>
      </c>
      <c r="AW1022" s="13" t="s">
        <v>36</v>
      </c>
      <c r="AX1022" s="13" t="s">
        <v>74</v>
      </c>
      <c r="AY1022" s="233" t="s">
        <v>131</v>
      </c>
    </row>
    <row r="1023" s="13" customFormat="1">
      <c r="A1023" s="13"/>
      <c r="B1023" s="223"/>
      <c r="C1023" s="224"/>
      <c r="D1023" s="216" t="s">
        <v>145</v>
      </c>
      <c r="E1023" s="225" t="s">
        <v>21</v>
      </c>
      <c r="F1023" s="226" t="s">
        <v>1418</v>
      </c>
      <c r="G1023" s="224"/>
      <c r="H1023" s="227">
        <v>7.0899999999999999</v>
      </c>
      <c r="I1023" s="228"/>
      <c r="J1023" s="224"/>
      <c r="K1023" s="224"/>
      <c r="L1023" s="229"/>
      <c r="M1023" s="230"/>
      <c r="N1023" s="231"/>
      <c r="O1023" s="231"/>
      <c r="P1023" s="231"/>
      <c r="Q1023" s="231"/>
      <c r="R1023" s="231"/>
      <c r="S1023" s="231"/>
      <c r="T1023" s="232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3" t="s">
        <v>145</v>
      </c>
      <c r="AU1023" s="233" t="s">
        <v>81</v>
      </c>
      <c r="AV1023" s="13" t="s">
        <v>81</v>
      </c>
      <c r="AW1023" s="13" t="s">
        <v>36</v>
      </c>
      <c r="AX1023" s="13" t="s">
        <v>74</v>
      </c>
      <c r="AY1023" s="233" t="s">
        <v>131</v>
      </c>
    </row>
    <row r="1024" s="15" customFormat="1">
      <c r="A1024" s="15"/>
      <c r="B1024" s="244"/>
      <c r="C1024" s="245"/>
      <c r="D1024" s="216" t="s">
        <v>145</v>
      </c>
      <c r="E1024" s="246" t="s">
        <v>21</v>
      </c>
      <c r="F1024" s="247" t="s">
        <v>166</v>
      </c>
      <c r="G1024" s="245"/>
      <c r="H1024" s="248">
        <v>32.670000000000002</v>
      </c>
      <c r="I1024" s="249"/>
      <c r="J1024" s="245"/>
      <c r="K1024" s="245"/>
      <c r="L1024" s="250"/>
      <c r="M1024" s="251"/>
      <c r="N1024" s="252"/>
      <c r="O1024" s="252"/>
      <c r="P1024" s="252"/>
      <c r="Q1024" s="252"/>
      <c r="R1024" s="252"/>
      <c r="S1024" s="252"/>
      <c r="T1024" s="253"/>
      <c r="U1024" s="15"/>
      <c r="V1024" s="15"/>
      <c r="W1024" s="15"/>
      <c r="X1024" s="15"/>
      <c r="Y1024" s="15"/>
      <c r="Z1024" s="15"/>
      <c r="AA1024" s="15"/>
      <c r="AB1024" s="15"/>
      <c r="AC1024" s="15"/>
      <c r="AD1024" s="15"/>
      <c r="AE1024" s="15"/>
      <c r="AT1024" s="254" t="s">
        <v>145</v>
      </c>
      <c r="AU1024" s="254" t="s">
        <v>81</v>
      </c>
      <c r="AV1024" s="15" t="s">
        <v>139</v>
      </c>
      <c r="AW1024" s="15" t="s">
        <v>36</v>
      </c>
      <c r="AX1024" s="15" t="s">
        <v>79</v>
      </c>
      <c r="AY1024" s="254" t="s">
        <v>131</v>
      </c>
    </row>
    <row r="1025" s="13" customFormat="1">
      <c r="A1025" s="13"/>
      <c r="B1025" s="223"/>
      <c r="C1025" s="224"/>
      <c r="D1025" s="216" t="s">
        <v>145</v>
      </c>
      <c r="E1025" s="224"/>
      <c r="F1025" s="226" t="s">
        <v>1479</v>
      </c>
      <c r="G1025" s="224"/>
      <c r="H1025" s="227">
        <v>35.936999999999998</v>
      </c>
      <c r="I1025" s="228"/>
      <c r="J1025" s="224"/>
      <c r="K1025" s="224"/>
      <c r="L1025" s="229"/>
      <c r="M1025" s="230"/>
      <c r="N1025" s="231"/>
      <c r="O1025" s="231"/>
      <c r="P1025" s="231"/>
      <c r="Q1025" s="231"/>
      <c r="R1025" s="231"/>
      <c r="S1025" s="231"/>
      <c r="T1025" s="232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3" t="s">
        <v>145</v>
      </c>
      <c r="AU1025" s="233" t="s">
        <v>81</v>
      </c>
      <c r="AV1025" s="13" t="s">
        <v>81</v>
      </c>
      <c r="AW1025" s="13" t="s">
        <v>4</v>
      </c>
      <c r="AX1025" s="13" t="s">
        <v>79</v>
      </c>
      <c r="AY1025" s="233" t="s">
        <v>131</v>
      </c>
    </row>
    <row r="1026" s="2" customFormat="1" ht="21.75" customHeight="1">
      <c r="A1026" s="42"/>
      <c r="B1026" s="43"/>
      <c r="C1026" s="203" t="s">
        <v>1480</v>
      </c>
      <c r="D1026" s="203" t="s">
        <v>134</v>
      </c>
      <c r="E1026" s="204" t="s">
        <v>1481</v>
      </c>
      <c r="F1026" s="205" t="s">
        <v>1482</v>
      </c>
      <c r="G1026" s="206" t="s">
        <v>196</v>
      </c>
      <c r="H1026" s="207">
        <v>73.194999999999993</v>
      </c>
      <c r="I1026" s="208"/>
      <c r="J1026" s="209">
        <f>ROUND(I1026*H1026,2)</f>
        <v>0</v>
      </c>
      <c r="K1026" s="205" t="s">
        <v>138</v>
      </c>
      <c r="L1026" s="48"/>
      <c r="M1026" s="210" t="s">
        <v>21</v>
      </c>
      <c r="N1026" s="211" t="s">
        <v>45</v>
      </c>
      <c r="O1026" s="88"/>
      <c r="P1026" s="212">
        <f>O1026*H1026</f>
        <v>0</v>
      </c>
      <c r="Q1026" s="212">
        <v>0</v>
      </c>
      <c r="R1026" s="212">
        <f>Q1026*H1026</f>
        <v>0</v>
      </c>
      <c r="S1026" s="212">
        <v>0.00029999999999999997</v>
      </c>
      <c r="T1026" s="213">
        <f>S1026*H1026</f>
        <v>0.021958499999999995</v>
      </c>
      <c r="U1026" s="42"/>
      <c r="V1026" s="42"/>
      <c r="W1026" s="42"/>
      <c r="X1026" s="42"/>
      <c r="Y1026" s="42"/>
      <c r="Z1026" s="42"/>
      <c r="AA1026" s="42"/>
      <c r="AB1026" s="42"/>
      <c r="AC1026" s="42"/>
      <c r="AD1026" s="42"/>
      <c r="AE1026" s="42"/>
      <c r="AR1026" s="214" t="s">
        <v>273</v>
      </c>
      <c r="AT1026" s="214" t="s">
        <v>134</v>
      </c>
      <c r="AU1026" s="214" t="s">
        <v>81</v>
      </c>
      <c r="AY1026" s="20" t="s">
        <v>131</v>
      </c>
      <c r="BE1026" s="215">
        <f>IF(N1026="základní",J1026,0)</f>
        <v>0</v>
      </c>
      <c r="BF1026" s="215">
        <f>IF(N1026="snížená",J1026,0)</f>
        <v>0</v>
      </c>
      <c r="BG1026" s="215">
        <f>IF(N1026="zákl. přenesená",J1026,0)</f>
        <v>0</v>
      </c>
      <c r="BH1026" s="215">
        <f>IF(N1026="sníž. přenesená",J1026,0)</f>
        <v>0</v>
      </c>
      <c r="BI1026" s="215">
        <f>IF(N1026="nulová",J1026,0)</f>
        <v>0</v>
      </c>
      <c r="BJ1026" s="20" t="s">
        <v>79</v>
      </c>
      <c r="BK1026" s="215">
        <f>ROUND(I1026*H1026,2)</f>
        <v>0</v>
      </c>
      <c r="BL1026" s="20" t="s">
        <v>273</v>
      </c>
      <c r="BM1026" s="214" t="s">
        <v>1483</v>
      </c>
    </row>
    <row r="1027" s="2" customFormat="1">
      <c r="A1027" s="42"/>
      <c r="B1027" s="43"/>
      <c r="C1027" s="44"/>
      <c r="D1027" s="216" t="s">
        <v>141</v>
      </c>
      <c r="E1027" s="44"/>
      <c r="F1027" s="217" t="s">
        <v>1484</v>
      </c>
      <c r="G1027" s="44"/>
      <c r="H1027" s="44"/>
      <c r="I1027" s="218"/>
      <c r="J1027" s="44"/>
      <c r="K1027" s="44"/>
      <c r="L1027" s="48"/>
      <c r="M1027" s="219"/>
      <c r="N1027" s="220"/>
      <c r="O1027" s="88"/>
      <c r="P1027" s="88"/>
      <c r="Q1027" s="88"/>
      <c r="R1027" s="88"/>
      <c r="S1027" s="88"/>
      <c r="T1027" s="89"/>
      <c r="U1027" s="42"/>
      <c r="V1027" s="42"/>
      <c r="W1027" s="42"/>
      <c r="X1027" s="42"/>
      <c r="Y1027" s="42"/>
      <c r="Z1027" s="42"/>
      <c r="AA1027" s="42"/>
      <c r="AB1027" s="42"/>
      <c r="AC1027" s="42"/>
      <c r="AD1027" s="42"/>
      <c r="AE1027" s="42"/>
      <c r="AT1027" s="20" t="s">
        <v>141</v>
      </c>
      <c r="AU1027" s="20" t="s">
        <v>81</v>
      </c>
    </row>
    <row r="1028" s="2" customFormat="1">
      <c r="A1028" s="42"/>
      <c r="B1028" s="43"/>
      <c r="C1028" s="44"/>
      <c r="D1028" s="221" t="s">
        <v>143</v>
      </c>
      <c r="E1028" s="44"/>
      <c r="F1028" s="222" t="s">
        <v>1485</v>
      </c>
      <c r="G1028" s="44"/>
      <c r="H1028" s="44"/>
      <c r="I1028" s="218"/>
      <c r="J1028" s="44"/>
      <c r="K1028" s="44"/>
      <c r="L1028" s="48"/>
      <c r="M1028" s="219"/>
      <c r="N1028" s="220"/>
      <c r="O1028" s="88"/>
      <c r="P1028" s="88"/>
      <c r="Q1028" s="88"/>
      <c r="R1028" s="88"/>
      <c r="S1028" s="88"/>
      <c r="T1028" s="89"/>
      <c r="U1028" s="42"/>
      <c r="V1028" s="42"/>
      <c r="W1028" s="42"/>
      <c r="X1028" s="42"/>
      <c r="Y1028" s="42"/>
      <c r="Z1028" s="42"/>
      <c r="AA1028" s="42"/>
      <c r="AB1028" s="42"/>
      <c r="AC1028" s="42"/>
      <c r="AD1028" s="42"/>
      <c r="AE1028" s="42"/>
      <c r="AT1028" s="20" t="s">
        <v>143</v>
      </c>
      <c r="AU1028" s="20" t="s">
        <v>81</v>
      </c>
    </row>
    <row r="1029" s="13" customFormat="1">
      <c r="A1029" s="13"/>
      <c r="B1029" s="223"/>
      <c r="C1029" s="224"/>
      <c r="D1029" s="216" t="s">
        <v>145</v>
      </c>
      <c r="E1029" s="225" t="s">
        <v>21</v>
      </c>
      <c r="F1029" s="226" t="s">
        <v>1486</v>
      </c>
      <c r="G1029" s="224"/>
      <c r="H1029" s="227">
        <v>25.100000000000001</v>
      </c>
      <c r="I1029" s="228"/>
      <c r="J1029" s="224"/>
      <c r="K1029" s="224"/>
      <c r="L1029" s="229"/>
      <c r="M1029" s="230"/>
      <c r="N1029" s="231"/>
      <c r="O1029" s="231"/>
      <c r="P1029" s="231"/>
      <c r="Q1029" s="231"/>
      <c r="R1029" s="231"/>
      <c r="S1029" s="231"/>
      <c r="T1029" s="232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3" t="s">
        <v>145</v>
      </c>
      <c r="AU1029" s="233" t="s">
        <v>81</v>
      </c>
      <c r="AV1029" s="13" t="s">
        <v>81</v>
      </c>
      <c r="AW1029" s="13" t="s">
        <v>36</v>
      </c>
      <c r="AX1029" s="13" t="s">
        <v>74</v>
      </c>
      <c r="AY1029" s="233" t="s">
        <v>131</v>
      </c>
    </row>
    <row r="1030" s="13" customFormat="1">
      <c r="A1030" s="13"/>
      <c r="B1030" s="223"/>
      <c r="C1030" s="224"/>
      <c r="D1030" s="216" t="s">
        <v>145</v>
      </c>
      <c r="E1030" s="225" t="s">
        <v>21</v>
      </c>
      <c r="F1030" s="226" t="s">
        <v>1487</v>
      </c>
      <c r="G1030" s="224"/>
      <c r="H1030" s="227">
        <v>19.715</v>
      </c>
      <c r="I1030" s="228"/>
      <c r="J1030" s="224"/>
      <c r="K1030" s="224"/>
      <c r="L1030" s="229"/>
      <c r="M1030" s="230"/>
      <c r="N1030" s="231"/>
      <c r="O1030" s="231"/>
      <c r="P1030" s="231"/>
      <c r="Q1030" s="231"/>
      <c r="R1030" s="231"/>
      <c r="S1030" s="231"/>
      <c r="T1030" s="232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3" t="s">
        <v>145</v>
      </c>
      <c r="AU1030" s="233" t="s">
        <v>81</v>
      </c>
      <c r="AV1030" s="13" t="s">
        <v>81</v>
      </c>
      <c r="AW1030" s="13" t="s">
        <v>36</v>
      </c>
      <c r="AX1030" s="13" t="s">
        <v>74</v>
      </c>
      <c r="AY1030" s="233" t="s">
        <v>131</v>
      </c>
    </row>
    <row r="1031" s="13" customFormat="1">
      <c r="A1031" s="13"/>
      <c r="B1031" s="223"/>
      <c r="C1031" s="224"/>
      <c r="D1031" s="216" t="s">
        <v>145</v>
      </c>
      <c r="E1031" s="225" t="s">
        <v>21</v>
      </c>
      <c r="F1031" s="226" t="s">
        <v>1488</v>
      </c>
      <c r="G1031" s="224"/>
      <c r="H1031" s="227">
        <v>7.9800000000000004</v>
      </c>
      <c r="I1031" s="228"/>
      <c r="J1031" s="224"/>
      <c r="K1031" s="224"/>
      <c r="L1031" s="229"/>
      <c r="M1031" s="230"/>
      <c r="N1031" s="231"/>
      <c r="O1031" s="231"/>
      <c r="P1031" s="231"/>
      <c r="Q1031" s="231"/>
      <c r="R1031" s="231"/>
      <c r="S1031" s="231"/>
      <c r="T1031" s="232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3" t="s">
        <v>145</v>
      </c>
      <c r="AU1031" s="233" t="s">
        <v>81</v>
      </c>
      <c r="AV1031" s="13" t="s">
        <v>81</v>
      </c>
      <c r="AW1031" s="13" t="s">
        <v>36</v>
      </c>
      <c r="AX1031" s="13" t="s">
        <v>74</v>
      </c>
      <c r="AY1031" s="233" t="s">
        <v>131</v>
      </c>
    </row>
    <row r="1032" s="13" customFormat="1">
      <c r="A1032" s="13"/>
      <c r="B1032" s="223"/>
      <c r="C1032" s="224"/>
      <c r="D1032" s="216" t="s">
        <v>145</v>
      </c>
      <c r="E1032" s="225" t="s">
        <v>21</v>
      </c>
      <c r="F1032" s="226" t="s">
        <v>1489</v>
      </c>
      <c r="G1032" s="224"/>
      <c r="H1032" s="227">
        <v>19.399999999999999</v>
      </c>
      <c r="I1032" s="228"/>
      <c r="J1032" s="224"/>
      <c r="K1032" s="224"/>
      <c r="L1032" s="229"/>
      <c r="M1032" s="230"/>
      <c r="N1032" s="231"/>
      <c r="O1032" s="231"/>
      <c r="P1032" s="231"/>
      <c r="Q1032" s="231"/>
      <c r="R1032" s="231"/>
      <c r="S1032" s="231"/>
      <c r="T1032" s="23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3" t="s">
        <v>145</v>
      </c>
      <c r="AU1032" s="233" t="s">
        <v>81</v>
      </c>
      <c r="AV1032" s="13" t="s">
        <v>81</v>
      </c>
      <c r="AW1032" s="13" t="s">
        <v>36</v>
      </c>
      <c r="AX1032" s="13" t="s">
        <v>74</v>
      </c>
      <c r="AY1032" s="233" t="s">
        <v>131</v>
      </c>
    </row>
    <row r="1033" s="13" customFormat="1">
      <c r="A1033" s="13"/>
      <c r="B1033" s="223"/>
      <c r="C1033" s="224"/>
      <c r="D1033" s="216" t="s">
        <v>145</v>
      </c>
      <c r="E1033" s="225" t="s">
        <v>21</v>
      </c>
      <c r="F1033" s="226" t="s">
        <v>1490</v>
      </c>
      <c r="G1033" s="224"/>
      <c r="H1033" s="227">
        <v>1</v>
      </c>
      <c r="I1033" s="228"/>
      <c r="J1033" s="224"/>
      <c r="K1033" s="224"/>
      <c r="L1033" s="229"/>
      <c r="M1033" s="230"/>
      <c r="N1033" s="231"/>
      <c r="O1033" s="231"/>
      <c r="P1033" s="231"/>
      <c r="Q1033" s="231"/>
      <c r="R1033" s="231"/>
      <c r="S1033" s="231"/>
      <c r="T1033" s="232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33" t="s">
        <v>145</v>
      </c>
      <c r="AU1033" s="233" t="s">
        <v>81</v>
      </c>
      <c r="AV1033" s="13" t="s">
        <v>81</v>
      </c>
      <c r="AW1033" s="13" t="s">
        <v>36</v>
      </c>
      <c r="AX1033" s="13" t="s">
        <v>74</v>
      </c>
      <c r="AY1033" s="233" t="s">
        <v>131</v>
      </c>
    </row>
    <row r="1034" s="15" customFormat="1">
      <c r="A1034" s="15"/>
      <c r="B1034" s="244"/>
      <c r="C1034" s="245"/>
      <c r="D1034" s="216" t="s">
        <v>145</v>
      </c>
      <c r="E1034" s="246" t="s">
        <v>21</v>
      </c>
      <c r="F1034" s="247" t="s">
        <v>166</v>
      </c>
      <c r="G1034" s="245"/>
      <c r="H1034" s="248">
        <v>73.194999999999993</v>
      </c>
      <c r="I1034" s="249"/>
      <c r="J1034" s="245"/>
      <c r="K1034" s="245"/>
      <c r="L1034" s="250"/>
      <c r="M1034" s="251"/>
      <c r="N1034" s="252"/>
      <c r="O1034" s="252"/>
      <c r="P1034" s="252"/>
      <c r="Q1034" s="252"/>
      <c r="R1034" s="252"/>
      <c r="S1034" s="252"/>
      <c r="T1034" s="253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54" t="s">
        <v>145</v>
      </c>
      <c r="AU1034" s="254" t="s">
        <v>81</v>
      </c>
      <c r="AV1034" s="15" t="s">
        <v>139</v>
      </c>
      <c r="AW1034" s="15" t="s">
        <v>36</v>
      </c>
      <c r="AX1034" s="15" t="s">
        <v>79</v>
      </c>
      <c r="AY1034" s="254" t="s">
        <v>131</v>
      </c>
    </row>
    <row r="1035" s="2" customFormat="1" ht="16.5" customHeight="1">
      <c r="A1035" s="42"/>
      <c r="B1035" s="43"/>
      <c r="C1035" s="203" t="s">
        <v>1491</v>
      </c>
      <c r="D1035" s="203" t="s">
        <v>134</v>
      </c>
      <c r="E1035" s="204" t="s">
        <v>1492</v>
      </c>
      <c r="F1035" s="205" t="s">
        <v>1493</v>
      </c>
      <c r="G1035" s="206" t="s">
        <v>196</v>
      </c>
      <c r="H1035" s="207">
        <v>39.234999999999999</v>
      </c>
      <c r="I1035" s="208"/>
      <c r="J1035" s="209">
        <f>ROUND(I1035*H1035,2)</f>
        <v>0</v>
      </c>
      <c r="K1035" s="205" t="s">
        <v>138</v>
      </c>
      <c r="L1035" s="48"/>
      <c r="M1035" s="210" t="s">
        <v>21</v>
      </c>
      <c r="N1035" s="211" t="s">
        <v>45</v>
      </c>
      <c r="O1035" s="88"/>
      <c r="P1035" s="212">
        <f>O1035*H1035</f>
        <v>0</v>
      </c>
      <c r="Q1035" s="212">
        <v>1.0000000000000001E-05</v>
      </c>
      <c r="R1035" s="212">
        <f>Q1035*H1035</f>
        <v>0.00039235000000000002</v>
      </c>
      <c r="S1035" s="212">
        <v>0</v>
      </c>
      <c r="T1035" s="213">
        <f>S1035*H1035</f>
        <v>0</v>
      </c>
      <c r="U1035" s="42"/>
      <c r="V1035" s="42"/>
      <c r="W1035" s="42"/>
      <c r="X1035" s="42"/>
      <c r="Y1035" s="42"/>
      <c r="Z1035" s="42"/>
      <c r="AA1035" s="42"/>
      <c r="AB1035" s="42"/>
      <c r="AC1035" s="42"/>
      <c r="AD1035" s="42"/>
      <c r="AE1035" s="42"/>
      <c r="AR1035" s="214" t="s">
        <v>273</v>
      </c>
      <c r="AT1035" s="214" t="s">
        <v>134</v>
      </c>
      <c r="AU1035" s="214" t="s">
        <v>81</v>
      </c>
      <c r="AY1035" s="20" t="s">
        <v>131</v>
      </c>
      <c r="BE1035" s="215">
        <f>IF(N1035="základní",J1035,0)</f>
        <v>0</v>
      </c>
      <c r="BF1035" s="215">
        <f>IF(N1035="snížená",J1035,0)</f>
        <v>0</v>
      </c>
      <c r="BG1035" s="215">
        <f>IF(N1035="zákl. přenesená",J1035,0)</f>
        <v>0</v>
      </c>
      <c r="BH1035" s="215">
        <f>IF(N1035="sníž. přenesená",J1035,0)</f>
        <v>0</v>
      </c>
      <c r="BI1035" s="215">
        <f>IF(N1035="nulová",J1035,0)</f>
        <v>0</v>
      </c>
      <c r="BJ1035" s="20" t="s">
        <v>79</v>
      </c>
      <c r="BK1035" s="215">
        <f>ROUND(I1035*H1035,2)</f>
        <v>0</v>
      </c>
      <c r="BL1035" s="20" t="s">
        <v>273</v>
      </c>
      <c r="BM1035" s="214" t="s">
        <v>1494</v>
      </c>
    </row>
    <row r="1036" s="2" customFormat="1">
      <c r="A1036" s="42"/>
      <c r="B1036" s="43"/>
      <c r="C1036" s="44"/>
      <c r="D1036" s="216" t="s">
        <v>141</v>
      </c>
      <c r="E1036" s="44"/>
      <c r="F1036" s="217" t="s">
        <v>1495</v>
      </c>
      <c r="G1036" s="44"/>
      <c r="H1036" s="44"/>
      <c r="I1036" s="218"/>
      <c r="J1036" s="44"/>
      <c r="K1036" s="44"/>
      <c r="L1036" s="48"/>
      <c r="M1036" s="219"/>
      <c r="N1036" s="220"/>
      <c r="O1036" s="88"/>
      <c r="P1036" s="88"/>
      <c r="Q1036" s="88"/>
      <c r="R1036" s="88"/>
      <c r="S1036" s="88"/>
      <c r="T1036" s="89"/>
      <c r="U1036" s="42"/>
      <c r="V1036" s="42"/>
      <c r="W1036" s="42"/>
      <c r="X1036" s="42"/>
      <c r="Y1036" s="42"/>
      <c r="Z1036" s="42"/>
      <c r="AA1036" s="42"/>
      <c r="AB1036" s="42"/>
      <c r="AC1036" s="42"/>
      <c r="AD1036" s="42"/>
      <c r="AE1036" s="42"/>
      <c r="AT1036" s="20" t="s">
        <v>141</v>
      </c>
      <c r="AU1036" s="20" t="s">
        <v>81</v>
      </c>
    </row>
    <row r="1037" s="2" customFormat="1">
      <c r="A1037" s="42"/>
      <c r="B1037" s="43"/>
      <c r="C1037" s="44"/>
      <c r="D1037" s="221" t="s">
        <v>143</v>
      </c>
      <c r="E1037" s="44"/>
      <c r="F1037" s="222" t="s">
        <v>1496</v>
      </c>
      <c r="G1037" s="44"/>
      <c r="H1037" s="44"/>
      <c r="I1037" s="218"/>
      <c r="J1037" s="44"/>
      <c r="K1037" s="44"/>
      <c r="L1037" s="48"/>
      <c r="M1037" s="219"/>
      <c r="N1037" s="220"/>
      <c r="O1037" s="88"/>
      <c r="P1037" s="88"/>
      <c r="Q1037" s="88"/>
      <c r="R1037" s="88"/>
      <c r="S1037" s="88"/>
      <c r="T1037" s="89"/>
      <c r="U1037" s="42"/>
      <c r="V1037" s="42"/>
      <c r="W1037" s="42"/>
      <c r="X1037" s="42"/>
      <c r="Y1037" s="42"/>
      <c r="Z1037" s="42"/>
      <c r="AA1037" s="42"/>
      <c r="AB1037" s="42"/>
      <c r="AC1037" s="42"/>
      <c r="AD1037" s="42"/>
      <c r="AE1037" s="42"/>
      <c r="AT1037" s="20" t="s">
        <v>143</v>
      </c>
      <c r="AU1037" s="20" t="s">
        <v>81</v>
      </c>
    </row>
    <row r="1038" s="13" customFormat="1">
      <c r="A1038" s="13"/>
      <c r="B1038" s="223"/>
      <c r="C1038" s="224"/>
      <c r="D1038" s="216" t="s">
        <v>145</v>
      </c>
      <c r="E1038" s="225" t="s">
        <v>21</v>
      </c>
      <c r="F1038" s="226" t="s">
        <v>1497</v>
      </c>
      <c r="G1038" s="224"/>
      <c r="H1038" s="227">
        <v>30.399999999999999</v>
      </c>
      <c r="I1038" s="228"/>
      <c r="J1038" s="224"/>
      <c r="K1038" s="224"/>
      <c r="L1038" s="229"/>
      <c r="M1038" s="230"/>
      <c r="N1038" s="231"/>
      <c r="O1038" s="231"/>
      <c r="P1038" s="231"/>
      <c r="Q1038" s="231"/>
      <c r="R1038" s="231"/>
      <c r="S1038" s="231"/>
      <c r="T1038" s="232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3" t="s">
        <v>145</v>
      </c>
      <c r="AU1038" s="233" t="s">
        <v>81</v>
      </c>
      <c r="AV1038" s="13" t="s">
        <v>81</v>
      </c>
      <c r="AW1038" s="13" t="s">
        <v>36</v>
      </c>
      <c r="AX1038" s="13" t="s">
        <v>74</v>
      </c>
      <c r="AY1038" s="233" t="s">
        <v>131</v>
      </c>
    </row>
    <row r="1039" s="13" customFormat="1">
      <c r="A1039" s="13"/>
      <c r="B1039" s="223"/>
      <c r="C1039" s="224"/>
      <c r="D1039" s="216" t="s">
        <v>145</v>
      </c>
      <c r="E1039" s="225" t="s">
        <v>21</v>
      </c>
      <c r="F1039" s="226" t="s">
        <v>1498</v>
      </c>
      <c r="G1039" s="224"/>
      <c r="H1039" s="227">
        <v>7.835</v>
      </c>
      <c r="I1039" s="228"/>
      <c r="J1039" s="224"/>
      <c r="K1039" s="224"/>
      <c r="L1039" s="229"/>
      <c r="M1039" s="230"/>
      <c r="N1039" s="231"/>
      <c r="O1039" s="231"/>
      <c r="P1039" s="231"/>
      <c r="Q1039" s="231"/>
      <c r="R1039" s="231"/>
      <c r="S1039" s="231"/>
      <c r="T1039" s="232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3" t="s">
        <v>145</v>
      </c>
      <c r="AU1039" s="233" t="s">
        <v>81</v>
      </c>
      <c r="AV1039" s="13" t="s">
        <v>81</v>
      </c>
      <c r="AW1039" s="13" t="s">
        <v>36</v>
      </c>
      <c r="AX1039" s="13" t="s">
        <v>74</v>
      </c>
      <c r="AY1039" s="233" t="s">
        <v>131</v>
      </c>
    </row>
    <row r="1040" s="13" customFormat="1">
      <c r="A1040" s="13"/>
      <c r="B1040" s="223"/>
      <c r="C1040" s="224"/>
      <c r="D1040" s="216" t="s">
        <v>145</v>
      </c>
      <c r="E1040" s="225" t="s">
        <v>21</v>
      </c>
      <c r="F1040" s="226" t="s">
        <v>1499</v>
      </c>
      <c r="G1040" s="224"/>
      <c r="H1040" s="227">
        <v>1</v>
      </c>
      <c r="I1040" s="228"/>
      <c r="J1040" s="224"/>
      <c r="K1040" s="224"/>
      <c r="L1040" s="229"/>
      <c r="M1040" s="230"/>
      <c r="N1040" s="231"/>
      <c r="O1040" s="231"/>
      <c r="P1040" s="231"/>
      <c r="Q1040" s="231"/>
      <c r="R1040" s="231"/>
      <c r="S1040" s="231"/>
      <c r="T1040" s="232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3" t="s">
        <v>145</v>
      </c>
      <c r="AU1040" s="233" t="s">
        <v>81</v>
      </c>
      <c r="AV1040" s="13" t="s">
        <v>81</v>
      </c>
      <c r="AW1040" s="13" t="s">
        <v>36</v>
      </c>
      <c r="AX1040" s="13" t="s">
        <v>74</v>
      </c>
      <c r="AY1040" s="233" t="s">
        <v>131</v>
      </c>
    </row>
    <row r="1041" s="15" customFormat="1">
      <c r="A1041" s="15"/>
      <c r="B1041" s="244"/>
      <c r="C1041" s="245"/>
      <c r="D1041" s="216" t="s">
        <v>145</v>
      </c>
      <c r="E1041" s="246" t="s">
        <v>21</v>
      </c>
      <c r="F1041" s="247" t="s">
        <v>166</v>
      </c>
      <c r="G1041" s="245"/>
      <c r="H1041" s="248">
        <v>39.234999999999999</v>
      </c>
      <c r="I1041" s="249"/>
      <c r="J1041" s="245"/>
      <c r="K1041" s="245"/>
      <c r="L1041" s="250"/>
      <c r="M1041" s="251"/>
      <c r="N1041" s="252"/>
      <c r="O1041" s="252"/>
      <c r="P1041" s="252"/>
      <c r="Q1041" s="252"/>
      <c r="R1041" s="252"/>
      <c r="S1041" s="252"/>
      <c r="T1041" s="253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54" t="s">
        <v>145</v>
      </c>
      <c r="AU1041" s="254" t="s">
        <v>81</v>
      </c>
      <c r="AV1041" s="15" t="s">
        <v>139</v>
      </c>
      <c r="AW1041" s="15" t="s">
        <v>36</v>
      </c>
      <c r="AX1041" s="15" t="s">
        <v>79</v>
      </c>
      <c r="AY1041" s="254" t="s">
        <v>131</v>
      </c>
    </row>
    <row r="1042" s="2" customFormat="1" ht="16.5" customHeight="1">
      <c r="A1042" s="42"/>
      <c r="B1042" s="43"/>
      <c r="C1042" s="266" t="s">
        <v>1500</v>
      </c>
      <c r="D1042" s="266" t="s">
        <v>327</v>
      </c>
      <c r="E1042" s="267" t="s">
        <v>1501</v>
      </c>
      <c r="F1042" s="268" t="s">
        <v>1502</v>
      </c>
      <c r="G1042" s="269" t="s">
        <v>196</v>
      </c>
      <c r="H1042" s="270">
        <v>40.020000000000003</v>
      </c>
      <c r="I1042" s="271"/>
      <c r="J1042" s="272">
        <f>ROUND(I1042*H1042,2)</f>
        <v>0</v>
      </c>
      <c r="K1042" s="268" t="s">
        <v>138</v>
      </c>
      <c r="L1042" s="273"/>
      <c r="M1042" s="274" t="s">
        <v>21</v>
      </c>
      <c r="N1042" s="275" t="s">
        <v>45</v>
      </c>
      <c r="O1042" s="88"/>
      <c r="P1042" s="212">
        <f>O1042*H1042</f>
        <v>0</v>
      </c>
      <c r="Q1042" s="212">
        <v>0.00022000000000000001</v>
      </c>
      <c r="R1042" s="212">
        <f>Q1042*H1042</f>
        <v>0.0088044000000000004</v>
      </c>
      <c r="S1042" s="212">
        <v>0</v>
      </c>
      <c r="T1042" s="213">
        <f>S1042*H1042</f>
        <v>0</v>
      </c>
      <c r="U1042" s="42"/>
      <c r="V1042" s="42"/>
      <c r="W1042" s="42"/>
      <c r="X1042" s="42"/>
      <c r="Y1042" s="42"/>
      <c r="Z1042" s="42"/>
      <c r="AA1042" s="42"/>
      <c r="AB1042" s="42"/>
      <c r="AC1042" s="42"/>
      <c r="AD1042" s="42"/>
      <c r="AE1042" s="42"/>
      <c r="AR1042" s="214" t="s">
        <v>403</v>
      </c>
      <c r="AT1042" s="214" t="s">
        <v>327</v>
      </c>
      <c r="AU1042" s="214" t="s">
        <v>81</v>
      </c>
      <c r="AY1042" s="20" t="s">
        <v>131</v>
      </c>
      <c r="BE1042" s="215">
        <f>IF(N1042="základní",J1042,0)</f>
        <v>0</v>
      </c>
      <c r="BF1042" s="215">
        <f>IF(N1042="snížená",J1042,0)</f>
        <v>0</v>
      </c>
      <c r="BG1042" s="215">
        <f>IF(N1042="zákl. přenesená",J1042,0)</f>
        <v>0</v>
      </c>
      <c r="BH1042" s="215">
        <f>IF(N1042="sníž. přenesená",J1042,0)</f>
        <v>0</v>
      </c>
      <c r="BI1042" s="215">
        <f>IF(N1042="nulová",J1042,0)</f>
        <v>0</v>
      </c>
      <c r="BJ1042" s="20" t="s">
        <v>79</v>
      </c>
      <c r="BK1042" s="215">
        <f>ROUND(I1042*H1042,2)</f>
        <v>0</v>
      </c>
      <c r="BL1042" s="20" t="s">
        <v>273</v>
      </c>
      <c r="BM1042" s="214" t="s">
        <v>1503</v>
      </c>
    </row>
    <row r="1043" s="2" customFormat="1">
      <c r="A1043" s="42"/>
      <c r="B1043" s="43"/>
      <c r="C1043" s="44"/>
      <c r="D1043" s="216" t="s">
        <v>141</v>
      </c>
      <c r="E1043" s="44"/>
      <c r="F1043" s="217" t="s">
        <v>1502</v>
      </c>
      <c r="G1043" s="44"/>
      <c r="H1043" s="44"/>
      <c r="I1043" s="218"/>
      <c r="J1043" s="44"/>
      <c r="K1043" s="44"/>
      <c r="L1043" s="48"/>
      <c r="M1043" s="219"/>
      <c r="N1043" s="220"/>
      <c r="O1043" s="88"/>
      <c r="P1043" s="88"/>
      <c r="Q1043" s="88"/>
      <c r="R1043" s="88"/>
      <c r="S1043" s="88"/>
      <c r="T1043" s="89"/>
      <c r="U1043" s="42"/>
      <c r="V1043" s="42"/>
      <c r="W1043" s="42"/>
      <c r="X1043" s="42"/>
      <c r="Y1043" s="42"/>
      <c r="Z1043" s="42"/>
      <c r="AA1043" s="42"/>
      <c r="AB1043" s="42"/>
      <c r="AC1043" s="42"/>
      <c r="AD1043" s="42"/>
      <c r="AE1043" s="42"/>
      <c r="AT1043" s="20" t="s">
        <v>141</v>
      </c>
      <c r="AU1043" s="20" t="s">
        <v>81</v>
      </c>
    </row>
    <row r="1044" s="13" customFormat="1">
      <c r="A1044" s="13"/>
      <c r="B1044" s="223"/>
      <c r="C1044" s="224"/>
      <c r="D1044" s="216" t="s">
        <v>145</v>
      </c>
      <c r="E1044" s="224"/>
      <c r="F1044" s="226" t="s">
        <v>1504</v>
      </c>
      <c r="G1044" s="224"/>
      <c r="H1044" s="227">
        <v>40.020000000000003</v>
      </c>
      <c r="I1044" s="228"/>
      <c r="J1044" s="224"/>
      <c r="K1044" s="224"/>
      <c r="L1044" s="229"/>
      <c r="M1044" s="230"/>
      <c r="N1044" s="231"/>
      <c r="O1044" s="231"/>
      <c r="P1044" s="231"/>
      <c r="Q1044" s="231"/>
      <c r="R1044" s="231"/>
      <c r="S1044" s="231"/>
      <c r="T1044" s="232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3" t="s">
        <v>145</v>
      </c>
      <c r="AU1044" s="233" t="s">
        <v>81</v>
      </c>
      <c r="AV1044" s="13" t="s">
        <v>81</v>
      </c>
      <c r="AW1044" s="13" t="s">
        <v>4</v>
      </c>
      <c r="AX1044" s="13" t="s">
        <v>79</v>
      </c>
      <c r="AY1044" s="233" t="s">
        <v>131</v>
      </c>
    </row>
    <row r="1045" s="2" customFormat="1" ht="16.5" customHeight="1">
      <c r="A1045" s="42"/>
      <c r="B1045" s="43"/>
      <c r="C1045" s="203" t="s">
        <v>1505</v>
      </c>
      <c r="D1045" s="203" t="s">
        <v>134</v>
      </c>
      <c r="E1045" s="204" t="s">
        <v>1506</v>
      </c>
      <c r="F1045" s="205" t="s">
        <v>1507</v>
      </c>
      <c r="G1045" s="206" t="s">
        <v>196</v>
      </c>
      <c r="H1045" s="207">
        <v>80.219999999999999</v>
      </c>
      <c r="I1045" s="208"/>
      <c r="J1045" s="209">
        <f>ROUND(I1045*H1045,2)</f>
        <v>0</v>
      </c>
      <c r="K1045" s="205" t="s">
        <v>138</v>
      </c>
      <c r="L1045" s="48"/>
      <c r="M1045" s="210" t="s">
        <v>21</v>
      </c>
      <c r="N1045" s="211" t="s">
        <v>45</v>
      </c>
      <c r="O1045" s="88"/>
      <c r="P1045" s="212">
        <f>O1045*H1045</f>
        <v>0</v>
      </c>
      <c r="Q1045" s="212">
        <v>1.0000000000000001E-05</v>
      </c>
      <c r="R1045" s="212">
        <f>Q1045*H1045</f>
        <v>0.00080220000000000009</v>
      </c>
      <c r="S1045" s="212">
        <v>0</v>
      </c>
      <c r="T1045" s="213">
        <f>S1045*H1045</f>
        <v>0</v>
      </c>
      <c r="U1045" s="42"/>
      <c r="V1045" s="42"/>
      <c r="W1045" s="42"/>
      <c r="X1045" s="42"/>
      <c r="Y1045" s="42"/>
      <c r="Z1045" s="42"/>
      <c r="AA1045" s="42"/>
      <c r="AB1045" s="42"/>
      <c r="AC1045" s="42"/>
      <c r="AD1045" s="42"/>
      <c r="AE1045" s="42"/>
      <c r="AR1045" s="214" t="s">
        <v>273</v>
      </c>
      <c r="AT1045" s="214" t="s">
        <v>134</v>
      </c>
      <c r="AU1045" s="214" t="s">
        <v>81</v>
      </c>
      <c r="AY1045" s="20" t="s">
        <v>131</v>
      </c>
      <c r="BE1045" s="215">
        <f>IF(N1045="základní",J1045,0)</f>
        <v>0</v>
      </c>
      <c r="BF1045" s="215">
        <f>IF(N1045="snížená",J1045,0)</f>
        <v>0</v>
      </c>
      <c r="BG1045" s="215">
        <f>IF(N1045="zákl. přenesená",J1045,0)</f>
        <v>0</v>
      </c>
      <c r="BH1045" s="215">
        <f>IF(N1045="sníž. přenesená",J1045,0)</f>
        <v>0</v>
      </c>
      <c r="BI1045" s="215">
        <f>IF(N1045="nulová",J1045,0)</f>
        <v>0</v>
      </c>
      <c r="BJ1045" s="20" t="s">
        <v>79</v>
      </c>
      <c r="BK1045" s="215">
        <f>ROUND(I1045*H1045,2)</f>
        <v>0</v>
      </c>
      <c r="BL1045" s="20" t="s">
        <v>273</v>
      </c>
      <c r="BM1045" s="214" t="s">
        <v>1508</v>
      </c>
    </row>
    <row r="1046" s="2" customFormat="1">
      <c r="A1046" s="42"/>
      <c r="B1046" s="43"/>
      <c r="C1046" s="44"/>
      <c r="D1046" s="216" t="s">
        <v>141</v>
      </c>
      <c r="E1046" s="44"/>
      <c r="F1046" s="217" t="s">
        <v>1509</v>
      </c>
      <c r="G1046" s="44"/>
      <c r="H1046" s="44"/>
      <c r="I1046" s="218"/>
      <c r="J1046" s="44"/>
      <c r="K1046" s="44"/>
      <c r="L1046" s="48"/>
      <c r="M1046" s="219"/>
      <c r="N1046" s="220"/>
      <c r="O1046" s="88"/>
      <c r="P1046" s="88"/>
      <c r="Q1046" s="88"/>
      <c r="R1046" s="88"/>
      <c r="S1046" s="88"/>
      <c r="T1046" s="89"/>
      <c r="U1046" s="42"/>
      <c r="V1046" s="42"/>
      <c r="W1046" s="42"/>
      <c r="X1046" s="42"/>
      <c r="Y1046" s="42"/>
      <c r="Z1046" s="42"/>
      <c r="AA1046" s="42"/>
      <c r="AB1046" s="42"/>
      <c r="AC1046" s="42"/>
      <c r="AD1046" s="42"/>
      <c r="AE1046" s="42"/>
      <c r="AT1046" s="20" t="s">
        <v>141</v>
      </c>
      <c r="AU1046" s="20" t="s">
        <v>81</v>
      </c>
    </row>
    <row r="1047" s="2" customFormat="1">
      <c r="A1047" s="42"/>
      <c r="B1047" s="43"/>
      <c r="C1047" s="44"/>
      <c r="D1047" s="221" t="s">
        <v>143</v>
      </c>
      <c r="E1047" s="44"/>
      <c r="F1047" s="222" t="s">
        <v>1510</v>
      </c>
      <c r="G1047" s="44"/>
      <c r="H1047" s="44"/>
      <c r="I1047" s="218"/>
      <c r="J1047" s="44"/>
      <c r="K1047" s="44"/>
      <c r="L1047" s="48"/>
      <c r="M1047" s="219"/>
      <c r="N1047" s="220"/>
      <c r="O1047" s="88"/>
      <c r="P1047" s="88"/>
      <c r="Q1047" s="88"/>
      <c r="R1047" s="88"/>
      <c r="S1047" s="88"/>
      <c r="T1047" s="89"/>
      <c r="U1047" s="42"/>
      <c r="V1047" s="42"/>
      <c r="W1047" s="42"/>
      <c r="X1047" s="42"/>
      <c r="Y1047" s="42"/>
      <c r="Z1047" s="42"/>
      <c r="AA1047" s="42"/>
      <c r="AB1047" s="42"/>
      <c r="AC1047" s="42"/>
      <c r="AD1047" s="42"/>
      <c r="AE1047" s="42"/>
      <c r="AT1047" s="20" t="s">
        <v>143</v>
      </c>
      <c r="AU1047" s="20" t="s">
        <v>81</v>
      </c>
    </row>
    <row r="1048" s="13" customFormat="1">
      <c r="A1048" s="13"/>
      <c r="B1048" s="223"/>
      <c r="C1048" s="224"/>
      <c r="D1048" s="216" t="s">
        <v>145</v>
      </c>
      <c r="E1048" s="225" t="s">
        <v>21</v>
      </c>
      <c r="F1048" s="226" t="s">
        <v>1511</v>
      </c>
      <c r="G1048" s="224"/>
      <c r="H1048" s="227">
        <v>26.239999999999998</v>
      </c>
      <c r="I1048" s="228"/>
      <c r="J1048" s="224"/>
      <c r="K1048" s="224"/>
      <c r="L1048" s="229"/>
      <c r="M1048" s="230"/>
      <c r="N1048" s="231"/>
      <c r="O1048" s="231"/>
      <c r="P1048" s="231"/>
      <c r="Q1048" s="231"/>
      <c r="R1048" s="231"/>
      <c r="S1048" s="231"/>
      <c r="T1048" s="232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3" t="s">
        <v>145</v>
      </c>
      <c r="AU1048" s="233" t="s">
        <v>81</v>
      </c>
      <c r="AV1048" s="13" t="s">
        <v>81</v>
      </c>
      <c r="AW1048" s="13" t="s">
        <v>36</v>
      </c>
      <c r="AX1048" s="13" t="s">
        <v>74</v>
      </c>
      <c r="AY1048" s="233" t="s">
        <v>131</v>
      </c>
    </row>
    <row r="1049" s="13" customFormat="1">
      <c r="A1049" s="13"/>
      <c r="B1049" s="223"/>
      <c r="C1049" s="224"/>
      <c r="D1049" s="216" t="s">
        <v>145</v>
      </c>
      <c r="E1049" s="225" t="s">
        <v>21</v>
      </c>
      <c r="F1049" s="226" t="s">
        <v>1512</v>
      </c>
      <c r="G1049" s="224"/>
      <c r="H1049" s="227">
        <v>24.5</v>
      </c>
      <c r="I1049" s="228"/>
      <c r="J1049" s="224"/>
      <c r="K1049" s="224"/>
      <c r="L1049" s="229"/>
      <c r="M1049" s="230"/>
      <c r="N1049" s="231"/>
      <c r="O1049" s="231"/>
      <c r="P1049" s="231"/>
      <c r="Q1049" s="231"/>
      <c r="R1049" s="231"/>
      <c r="S1049" s="231"/>
      <c r="T1049" s="232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33" t="s">
        <v>145</v>
      </c>
      <c r="AU1049" s="233" t="s">
        <v>81</v>
      </c>
      <c r="AV1049" s="13" t="s">
        <v>81</v>
      </c>
      <c r="AW1049" s="13" t="s">
        <v>36</v>
      </c>
      <c r="AX1049" s="13" t="s">
        <v>74</v>
      </c>
      <c r="AY1049" s="233" t="s">
        <v>131</v>
      </c>
    </row>
    <row r="1050" s="13" customFormat="1">
      <c r="A1050" s="13"/>
      <c r="B1050" s="223"/>
      <c r="C1050" s="224"/>
      <c r="D1050" s="216" t="s">
        <v>145</v>
      </c>
      <c r="E1050" s="225" t="s">
        <v>21</v>
      </c>
      <c r="F1050" s="226" t="s">
        <v>1513</v>
      </c>
      <c r="G1050" s="224"/>
      <c r="H1050" s="227">
        <v>29.48</v>
      </c>
      <c r="I1050" s="228"/>
      <c r="J1050" s="224"/>
      <c r="K1050" s="224"/>
      <c r="L1050" s="229"/>
      <c r="M1050" s="230"/>
      <c r="N1050" s="231"/>
      <c r="O1050" s="231"/>
      <c r="P1050" s="231"/>
      <c r="Q1050" s="231"/>
      <c r="R1050" s="231"/>
      <c r="S1050" s="231"/>
      <c r="T1050" s="232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3" t="s">
        <v>145</v>
      </c>
      <c r="AU1050" s="233" t="s">
        <v>81</v>
      </c>
      <c r="AV1050" s="13" t="s">
        <v>81</v>
      </c>
      <c r="AW1050" s="13" t="s">
        <v>36</v>
      </c>
      <c r="AX1050" s="13" t="s">
        <v>74</v>
      </c>
      <c r="AY1050" s="233" t="s">
        <v>131</v>
      </c>
    </row>
    <row r="1051" s="15" customFormat="1">
      <c r="A1051" s="15"/>
      <c r="B1051" s="244"/>
      <c r="C1051" s="245"/>
      <c r="D1051" s="216" t="s">
        <v>145</v>
      </c>
      <c r="E1051" s="246" t="s">
        <v>21</v>
      </c>
      <c r="F1051" s="247" t="s">
        <v>166</v>
      </c>
      <c r="G1051" s="245"/>
      <c r="H1051" s="248">
        <v>80.219999999999999</v>
      </c>
      <c r="I1051" s="249"/>
      <c r="J1051" s="245"/>
      <c r="K1051" s="245"/>
      <c r="L1051" s="250"/>
      <c r="M1051" s="251"/>
      <c r="N1051" s="252"/>
      <c r="O1051" s="252"/>
      <c r="P1051" s="252"/>
      <c r="Q1051" s="252"/>
      <c r="R1051" s="252"/>
      <c r="S1051" s="252"/>
      <c r="T1051" s="253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T1051" s="254" t="s">
        <v>145</v>
      </c>
      <c r="AU1051" s="254" t="s">
        <v>81</v>
      </c>
      <c r="AV1051" s="15" t="s">
        <v>139</v>
      </c>
      <c r="AW1051" s="15" t="s">
        <v>36</v>
      </c>
      <c r="AX1051" s="15" t="s">
        <v>79</v>
      </c>
      <c r="AY1051" s="254" t="s">
        <v>131</v>
      </c>
    </row>
    <row r="1052" s="2" customFormat="1" ht="24.15" customHeight="1">
      <c r="A1052" s="42"/>
      <c r="B1052" s="43"/>
      <c r="C1052" s="266" t="s">
        <v>1514</v>
      </c>
      <c r="D1052" s="266" t="s">
        <v>327</v>
      </c>
      <c r="E1052" s="267" t="s">
        <v>1515</v>
      </c>
      <c r="F1052" s="268" t="s">
        <v>1516</v>
      </c>
      <c r="G1052" s="269" t="s">
        <v>196</v>
      </c>
      <c r="H1052" s="270">
        <v>81.823999999999998</v>
      </c>
      <c r="I1052" s="271"/>
      <c r="J1052" s="272">
        <f>ROUND(I1052*H1052,2)</f>
        <v>0</v>
      </c>
      <c r="K1052" s="268" t="s">
        <v>21</v>
      </c>
      <c r="L1052" s="273"/>
      <c r="M1052" s="274" t="s">
        <v>21</v>
      </c>
      <c r="N1052" s="275" t="s">
        <v>45</v>
      </c>
      <c r="O1052" s="88"/>
      <c r="P1052" s="212">
        <f>O1052*H1052</f>
        <v>0</v>
      </c>
      <c r="Q1052" s="212">
        <v>0.00033</v>
      </c>
      <c r="R1052" s="212">
        <f>Q1052*H1052</f>
        <v>0.027001919999999999</v>
      </c>
      <c r="S1052" s="212">
        <v>0</v>
      </c>
      <c r="T1052" s="213">
        <f>S1052*H1052</f>
        <v>0</v>
      </c>
      <c r="U1052" s="42"/>
      <c r="V1052" s="42"/>
      <c r="W1052" s="42"/>
      <c r="X1052" s="42"/>
      <c r="Y1052" s="42"/>
      <c r="Z1052" s="42"/>
      <c r="AA1052" s="42"/>
      <c r="AB1052" s="42"/>
      <c r="AC1052" s="42"/>
      <c r="AD1052" s="42"/>
      <c r="AE1052" s="42"/>
      <c r="AR1052" s="214" t="s">
        <v>403</v>
      </c>
      <c r="AT1052" s="214" t="s">
        <v>327</v>
      </c>
      <c r="AU1052" s="214" t="s">
        <v>81</v>
      </c>
      <c r="AY1052" s="20" t="s">
        <v>131</v>
      </c>
      <c r="BE1052" s="215">
        <f>IF(N1052="základní",J1052,0)</f>
        <v>0</v>
      </c>
      <c r="BF1052" s="215">
        <f>IF(N1052="snížená",J1052,0)</f>
        <v>0</v>
      </c>
      <c r="BG1052" s="215">
        <f>IF(N1052="zákl. přenesená",J1052,0)</f>
        <v>0</v>
      </c>
      <c r="BH1052" s="215">
        <f>IF(N1052="sníž. přenesená",J1052,0)</f>
        <v>0</v>
      </c>
      <c r="BI1052" s="215">
        <f>IF(N1052="nulová",J1052,0)</f>
        <v>0</v>
      </c>
      <c r="BJ1052" s="20" t="s">
        <v>79</v>
      </c>
      <c r="BK1052" s="215">
        <f>ROUND(I1052*H1052,2)</f>
        <v>0</v>
      </c>
      <c r="BL1052" s="20" t="s">
        <v>273</v>
      </c>
      <c r="BM1052" s="214" t="s">
        <v>1517</v>
      </c>
    </row>
    <row r="1053" s="2" customFormat="1">
      <c r="A1053" s="42"/>
      <c r="B1053" s="43"/>
      <c r="C1053" s="44"/>
      <c r="D1053" s="216" t="s">
        <v>141</v>
      </c>
      <c r="E1053" s="44"/>
      <c r="F1053" s="217" t="s">
        <v>1516</v>
      </c>
      <c r="G1053" s="44"/>
      <c r="H1053" s="44"/>
      <c r="I1053" s="218"/>
      <c r="J1053" s="44"/>
      <c r="K1053" s="44"/>
      <c r="L1053" s="48"/>
      <c r="M1053" s="219"/>
      <c r="N1053" s="220"/>
      <c r="O1053" s="88"/>
      <c r="P1053" s="88"/>
      <c r="Q1053" s="88"/>
      <c r="R1053" s="88"/>
      <c r="S1053" s="88"/>
      <c r="T1053" s="89"/>
      <c r="U1053" s="42"/>
      <c r="V1053" s="42"/>
      <c r="W1053" s="42"/>
      <c r="X1053" s="42"/>
      <c r="Y1053" s="42"/>
      <c r="Z1053" s="42"/>
      <c r="AA1053" s="42"/>
      <c r="AB1053" s="42"/>
      <c r="AC1053" s="42"/>
      <c r="AD1053" s="42"/>
      <c r="AE1053" s="42"/>
      <c r="AT1053" s="20" t="s">
        <v>141</v>
      </c>
      <c r="AU1053" s="20" t="s">
        <v>81</v>
      </c>
    </row>
    <row r="1054" s="13" customFormat="1">
      <c r="A1054" s="13"/>
      <c r="B1054" s="223"/>
      <c r="C1054" s="224"/>
      <c r="D1054" s="216" t="s">
        <v>145</v>
      </c>
      <c r="E1054" s="224"/>
      <c r="F1054" s="226" t="s">
        <v>1518</v>
      </c>
      <c r="G1054" s="224"/>
      <c r="H1054" s="227">
        <v>81.823999999999998</v>
      </c>
      <c r="I1054" s="228"/>
      <c r="J1054" s="224"/>
      <c r="K1054" s="224"/>
      <c r="L1054" s="229"/>
      <c r="M1054" s="230"/>
      <c r="N1054" s="231"/>
      <c r="O1054" s="231"/>
      <c r="P1054" s="231"/>
      <c r="Q1054" s="231"/>
      <c r="R1054" s="231"/>
      <c r="S1054" s="231"/>
      <c r="T1054" s="232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3" t="s">
        <v>145</v>
      </c>
      <c r="AU1054" s="233" t="s">
        <v>81</v>
      </c>
      <c r="AV1054" s="13" t="s">
        <v>81</v>
      </c>
      <c r="AW1054" s="13" t="s">
        <v>4</v>
      </c>
      <c r="AX1054" s="13" t="s">
        <v>79</v>
      </c>
      <c r="AY1054" s="233" t="s">
        <v>131</v>
      </c>
    </row>
    <row r="1055" s="2" customFormat="1" ht="24.15" customHeight="1">
      <c r="A1055" s="42"/>
      <c r="B1055" s="43"/>
      <c r="C1055" s="203" t="s">
        <v>1519</v>
      </c>
      <c r="D1055" s="203" t="s">
        <v>134</v>
      </c>
      <c r="E1055" s="204" t="s">
        <v>1520</v>
      </c>
      <c r="F1055" s="205" t="s">
        <v>1521</v>
      </c>
      <c r="G1055" s="206" t="s">
        <v>196</v>
      </c>
      <c r="H1055" s="207">
        <v>6.2999999999999998</v>
      </c>
      <c r="I1055" s="208"/>
      <c r="J1055" s="209">
        <f>ROUND(I1055*H1055,2)</f>
        <v>0</v>
      </c>
      <c r="K1055" s="205" t="s">
        <v>21</v>
      </c>
      <c r="L1055" s="48"/>
      <c r="M1055" s="210" t="s">
        <v>21</v>
      </c>
      <c r="N1055" s="211" t="s">
        <v>45</v>
      </c>
      <c r="O1055" s="88"/>
      <c r="P1055" s="212">
        <f>O1055*H1055</f>
        <v>0</v>
      </c>
      <c r="Q1055" s="212">
        <v>0</v>
      </c>
      <c r="R1055" s="212">
        <f>Q1055*H1055</f>
        <v>0</v>
      </c>
      <c r="S1055" s="212">
        <v>0</v>
      </c>
      <c r="T1055" s="213">
        <f>S1055*H1055</f>
        <v>0</v>
      </c>
      <c r="U1055" s="42"/>
      <c r="V1055" s="42"/>
      <c r="W1055" s="42"/>
      <c r="X1055" s="42"/>
      <c r="Y1055" s="42"/>
      <c r="Z1055" s="42"/>
      <c r="AA1055" s="42"/>
      <c r="AB1055" s="42"/>
      <c r="AC1055" s="42"/>
      <c r="AD1055" s="42"/>
      <c r="AE1055" s="42"/>
      <c r="AR1055" s="214" t="s">
        <v>273</v>
      </c>
      <c r="AT1055" s="214" t="s">
        <v>134</v>
      </c>
      <c r="AU1055" s="214" t="s">
        <v>81</v>
      </c>
      <c r="AY1055" s="20" t="s">
        <v>131</v>
      </c>
      <c r="BE1055" s="215">
        <f>IF(N1055="základní",J1055,0)</f>
        <v>0</v>
      </c>
      <c r="BF1055" s="215">
        <f>IF(N1055="snížená",J1055,0)</f>
        <v>0</v>
      </c>
      <c r="BG1055" s="215">
        <f>IF(N1055="zákl. přenesená",J1055,0)</f>
        <v>0</v>
      </c>
      <c r="BH1055" s="215">
        <f>IF(N1055="sníž. přenesená",J1055,0)</f>
        <v>0</v>
      </c>
      <c r="BI1055" s="215">
        <f>IF(N1055="nulová",J1055,0)</f>
        <v>0</v>
      </c>
      <c r="BJ1055" s="20" t="s">
        <v>79</v>
      </c>
      <c r="BK1055" s="215">
        <f>ROUND(I1055*H1055,2)</f>
        <v>0</v>
      </c>
      <c r="BL1055" s="20" t="s">
        <v>273</v>
      </c>
      <c r="BM1055" s="214" t="s">
        <v>1522</v>
      </c>
    </row>
    <row r="1056" s="2" customFormat="1">
      <c r="A1056" s="42"/>
      <c r="B1056" s="43"/>
      <c r="C1056" s="44"/>
      <c r="D1056" s="216" t="s">
        <v>141</v>
      </c>
      <c r="E1056" s="44"/>
      <c r="F1056" s="217" t="s">
        <v>1521</v>
      </c>
      <c r="G1056" s="44"/>
      <c r="H1056" s="44"/>
      <c r="I1056" s="218"/>
      <c r="J1056" s="44"/>
      <c r="K1056" s="44"/>
      <c r="L1056" s="48"/>
      <c r="M1056" s="219"/>
      <c r="N1056" s="220"/>
      <c r="O1056" s="88"/>
      <c r="P1056" s="88"/>
      <c r="Q1056" s="88"/>
      <c r="R1056" s="88"/>
      <c r="S1056" s="88"/>
      <c r="T1056" s="89"/>
      <c r="U1056" s="42"/>
      <c r="V1056" s="42"/>
      <c r="W1056" s="42"/>
      <c r="X1056" s="42"/>
      <c r="Y1056" s="42"/>
      <c r="Z1056" s="42"/>
      <c r="AA1056" s="42"/>
      <c r="AB1056" s="42"/>
      <c r="AC1056" s="42"/>
      <c r="AD1056" s="42"/>
      <c r="AE1056" s="42"/>
      <c r="AT1056" s="20" t="s">
        <v>141</v>
      </c>
      <c r="AU1056" s="20" t="s">
        <v>81</v>
      </c>
    </row>
    <row r="1057" s="14" customFormat="1">
      <c r="A1057" s="14"/>
      <c r="B1057" s="234"/>
      <c r="C1057" s="235"/>
      <c r="D1057" s="216" t="s">
        <v>145</v>
      </c>
      <c r="E1057" s="236" t="s">
        <v>21</v>
      </c>
      <c r="F1057" s="237" t="s">
        <v>1523</v>
      </c>
      <c r="G1057" s="235"/>
      <c r="H1057" s="236" t="s">
        <v>21</v>
      </c>
      <c r="I1057" s="238"/>
      <c r="J1057" s="235"/>
      <c r="K1057" s="235"/>
      <c r="L1057" s="239"/>
      <c r="M1057" s="240"/>
      <c r="N1057" s="241"/>
      <c r="O1057" s="241"/>
      <c r="P1057" s="241"/>
      <c r="Q1057" s="241"/>
      <c r="R1057" s="241"/>
      <c r="S1057" s="241"/>
      <c r="T1057" s="242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43" t="s">
        <v>145</v>
      </c>
      <c r="AU1057" s="243" t="s">
        <v>81</v>
      </c>
      <c r="AV1057" s="14" t="s">
        <v>79</v>
      </c>
      <c r="AW1057" s="14" t="s">
        <v>36</v>
      </c>
      <c r="AX1057" s="14" t="s">
        <v>74</v>
      </c>
      <c r="AY1057" s="243" t="s">
        <v>131</v>
      </c>
    </row>
    <row r="1058" s="13" customFormat="1">
      <c r="A1058" s="13"/>
      <c r="B1058" s="223"/>
      <c r="C1058" s="224"/>
      <c r="D1058" s="216" t="s">
        <v>145</v>
      </c>
      <c r="E1058" s="225" t="s">
        <v>21</v>
      </c>
      <c r="F1058" s="226" t="s">
        <v>1524</v>
      </c>
      <c r="G1058" s="224"/>
      <c r="H1058" s="227">
        <v>6.2999999999999998</v>
      </c>
      <c r="I1058" s="228"/>
      <c r="J1058" s="224"/>
      <c r="K1058" s="224"/>
      <c r="L1058" s="229"/>
      <c r="M1058" s="230"/>
      <c r="N1058" s="231"/>
      <c r="O1058" s="231"/>
      <c r="P1058" s="231"/>
      <c r="Q1058" s="231"/>
      <c r="R1058" s="231"/>
      <c r="S1058" s="231"/>
      <c r="T1058" s="232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3" t="s">
        <v>145</v>
      </c>
      <c r="AU1058" s="233" t="s">
        <v>81</v>
      </c>
      <c r="AV1058" s="13" t="s">
        <v>81</v>
      </c>
      <c r="AW1058" s="13" t="s">
        <v>36</v>
      </c>
      <c r="AX1058" s="13" t="s">
        <v>79</v>
      </c>
      <c r="AY1058" s="233" t="s">
        <v>131</v>
      </c>
    </row>
    <row r="1059" s="2" customFormat="1" ht="24.15" customHeight="1">
      <c r="A1059" s="42"/>
      <c r="B1059" s="43"/>
      <c r="C1059" s="203" t="s">
        <v>1525</v>
      </c>
      <c r="D1059" s="203" t="s">
        <v>134</v>
      </c>
      <c r="E1059" s="204" t="s">
        <v>1526</v>
      </c>
      <c r="F1059" s="205" t="s">
        <v>1527</v>
      </c>
      <c r="G1059" s="206" t="s">
        <v>170</v>
      </c>
      <c r="H1059" s="207">
        <v>2.8170000000000002</v>
      </c>
      <c r="I1059" s="208"/>
      <c r="J1059" s="209">
        <f>ROUND(I1059*H1059,2)</f>
        <v>0</v>
      </c>
      <c r="K1059" s="205" t="s">
        <v>138</v>
      </c>
      <c r="L1059" s="48"/>
      <c r="M1059" s="210" t="s">
        <v>21</v>
      </c>
      <c r="N1059" s="211" t="s">
        <v>45</v>
      </c>
      <c r="O1059" s="88"/>
      <c r="P1059" s="212">
        <f>O1059*H1059</f>
        <v>0</v>
      </c>
      <c r="Q1059" s="212">
        <v>0</v>
      </c>
      <c r="R1059" s="212">
        <f>Q1059*H1059</f>
        <v>0</v>
      </c>
      <c r="S1059" s="212">
        <v>0</v>
      </c>
      <c r="T1059" s="213">
        <f>S1059*H1059</f>
        <v>0</v>
      </c>
      <c r="U1059" s="42"/>
      <c r="V1059" s="42"/>
      <c r="W1059" s="42"/>
      <c r="X1059" s="42"/>
      <c r="Y1059" s="42"/>
      <c r="Z1059" s="42"/>
      <c r="AA1059" s="42"/>
      <c r="AB1059" s="42"/>
      <c r="AC1059" s="42"/>
      <c r="AD1059" s="42"/>
      <c r="AE1059" s="42"/>
      <c r="AR1059" s="214" t="s">
        <v>273</v>
      </c>
      <c r="AT1059" s="214" t="s">
        <v>134</v>
      </c>
      <c r="AU1059" s="214" t="s">
        <v>81</v>
      </c>
      <c r="AY1059" s="20" t="s">
        <v>131</v>
      </c>
      <c r="BE1059" s="215">
        <f>IF(N1059="základní",J1059,0)</f>
        <v>0</v>
      </c>
      <c r="BF1059" s="215">
        <f>IF(N1059="snížená",J1059,0)</f>
        <v>0</v>
      </c>
      <c r="BG1059" s="215">
        <f>IF(N1059="zákl. přenesená",J1059,0)</f>
        <v>0</v>
      </c>
      <c r="BH1059" s="215">
        <f>IF(N1059="sníž. přenesená",J1059,0)</f>
        <v>0</v>
      </c>
      <c r="BI1059" s="215">
        <f>IF(N1059="nulová",J1059,0)</f>
        <v>0</v>
      </c>
      <c r="BJ1059" s="20" t="s">
        <v>79</v>
      </c>
      <c r="BK1059" s="215">
        <f>ROUND(I1059*H1059,2)</f>
        <v>0</v>
      </c>
      <c r="BL1059" s="20" t="s">
        <v>273</v>
      </c>
      <c r="BM1059" s="214" t="s">
        <v>1528</v>
      </c>
    </row>
    <row r="1060" s="2" customFormat="1">
      <c r="A1060" s="42"/>
      <c r="B1060" s="43"/>
      <c r="C1060" s="44"/>
      <c r="D1060" s="216" t="s">
        <v>141</v>
      </c>
      <c r="E1060" s="44"/>
      <c r="F1060" s="217" t="s">
        <v>1529</v>
      </c>
      <c r="G1060" s="44"/>
      <c r="H1060" s="44"/>
      <c r="I1060" s="218"/>
      <c r="J1060" s="44"/>
      <c r="K1060" s="44"/>
      <c r="L1060" s="48"/>
      <c r="M1060" s="219"/>
      <c r="N1060" s="220"/>
      <c r="O1060" s="88"/>
      <c r="P1060" s="88"/>
      <c r="Q1060" s="88"/>
      <c r="R1060" s="88"/>
      <c r="S1060" s="88"/>
      <c r="T1060" s="89"/>
      <c r="U1060" s="42"/>
      <c r="V1060" s="42"/>
      <c r="W1060" s="42"/>
      <c r="X1060" s="42"/>
      <c r="Y1060" s="42"/>
      <c r="Z1060" s="42"/>
      <c r="AA1060" s="42"/>
      <c r="AB1060" s="42"/>
      <c r="AC1060" s="42"/>
      <c r="AD1060" s="42"/>
      <c r="AE1060" s="42"/>
      <c r="AT1060" s="20" t="s">
        <v>141</v>
      </c>
      <c r="AU1060" s="20" t="s">
        <v>81</v>
      </c>
    </row>
    <row r="1061" s="2" customFormat="1">
      <c r="A1061" s="42"/>
      <c r="B1061" s="43"/>
      <c r="C1061" s="44"/>
      <c r="D1061" s="221" t="s">
        <v>143</v>
      </c>
      <c r="E1061" s="44"/>
      <c r="F1061" s="222" t="s">
        <v>1530</v>
      </c>
      <c r="G1061" s="44"/>
      <c r="H1061" s="44"/>
      <c r="I1061" s="218"/>
      <c r="J1061" s="44"/>
      <c r="K1061" s="44"/>
      <c r="L1061" s="48"/>
      <c r="M1061" s="219"/>
      <c r="N1061" s="220"/>
      <c r="O1061" s="88"/>
      <c r="P1061" s="88"/>
      <c r="Q1061" s="88"/>
      <c r="R1061" s="88"/>
      <c r="S1061" s="88"/>
      <c r="T1061" s="89"/>
      <c r="U1061" s="42"/>
      <c r="V1061" s="42"/>
      <c r="W1061" s="42"/>
      <c r="X1061" s="42"/>
      <c r="Y1061" s="42"/>
      <c r="Z1061" s="42"/>
      <c r="AA1061" s="42"/>
      <c r="AB1061" s="42"/>
      <c r="AC1061" s="42"/>
      <c r="AD1061" s="42"/>
      <c r="AE1061" s="42"/>
      <c r="AT1061" s="20" t="s">
        <v>143</v>
      </c>
      <c r="AU1061" s="20" t="s">
        <v>81</v>
      </c>
    </row>
    <row r="1062" s="12" customFormat="1" ht="22.8" customHeight="1">
      <c r="A1062" s="12"/>
      <c r="B1062" s="187"/>
      <c r="C1062" s="188"/>
      <c r="D1062" s="189" t="s">
        <v>73</v>
      </c>
      <c r="E1062" s="201" t="s">
        <v>1531</v>
      </c>
      <c r="F1062" s="201" t="s">
        <v>1532</v>
      </c>
      <c r="G1062" s="188"/>
      <c r="H1062" s="188"/>
      <c r="I1062" s="191"/>
      <c r="J1062" s="202">
        <f>BK1062</f>
        <v>0</v>
      </c>
      <c r="K1062" s="188"/>
      <c r="L1062" s="193"/>
      <c r="M1062" s="194"/>
      <c r="N1062" s="195"/>
      <c r="O1062" s="195"/>
      <c r="P1062" s="196">
        <f>SUM(P1063:P1102)</f>
        <v>0</v>
      </c>
      <c r="Q1062" s="195"/>
      <c r="R1062" s="196">
        <f>SUM(R1063:R1102)</f>
        <v>0.1514799</v>
      </c>
      <c r="S1062" s="195"/>
      <c r="T1062" s="197">
        <f>SUM(T1063:T1102)</f>
        <v>0</v>
      </c>
      <c r="U1062" s="12"/>
      <c r="V1062" s="12"/>
      <c r="W1062" s="12"/>
      <c r="X1062" s="12"/>
      <c r="Y1062" s="12"/>
      <c r="Z1062" s="12"/>
      <c r="AA1062" s="12"/>
      <c r="AB1062" s="12"/>
      <c r="AC1062" s="12"/>
      <c r="AD1062" s="12"/>
      <c r="AE1062" s="12"/>
      <c r="AR1062" s="198" t="s">
        <v>81</v>
      </c>
      <c r="AT1062" s="199" t="s">
        <v>73</v>
      </c>
      <c r="AU1062" s="199" t="s">
        <v>79</v>
      </c>
      <c r="AY1062" s="198" t="s">
        <v>131</v>
      </c>
      <c r="BK1062" s="200">
        <f>SUM(BK1063:BK1102)</f>
        <v>0</v>
      </c>
    </row>
    <row r="1063" s="2" customFormat="1" ht="16.5" customHeight="1">
      <c r="A1063" s="42"/>
      <c r="B1063" s="43"/>
      <c r="C1063" s="203" t="s">
        <v>1533</v>
      </c>
      <c r="D1063" s="203" t="s">
        <v>134</v>
      </c>
      <c r="E1063" s="204" t="s">
        <v>1534</v>
      </c>
      <c r="F1063" s="205" t="s">
        <v>1535</v>
      </c>
      <c r="G1063" s="206" t="s">
        <v>179</v>
      </c>
      <c r="H1063" s="207">
        <v>5.2800000000000002</v>
      </c>
      <c r="I1063" s="208"/>
      <c r="J1063" s="209">
        <f>ROUND(I1063*H1063,2)</f>
        <v>0</v>
      </c>
      <c r="K1063" s="205" t="s">
        <v>138</v>
      </c>
      <c r="L1063" s="48"/>
      <c r="M1063" s="210" t="s">
        <v>21</v>
      </c>
      <c r="N1063" s="211" t="s">
        <v>45</v>
      </c>
      <c r="O1063" s="88"/>
      <c r="P1063" s="212">
        <f>O1063*H1063</f>
        <v>0</v>
      </c>
      <c r="Q1063" s="212">
        <v>0.00029999999999999997</v>
      </c>
      <c r="R1063" s="212">
        <f>Q1063*H1063</f>
        <v>0.0015839999999999999</v>
      </c>
      <c r="S1063" s="212">
        <v>0</v>
      </c>
      <c r="T1063" s="213">
        <f>S1063*H1063</f>
        <v>0</v>
      </c>
      <c r="U1063" s="42"/>
      <c r="V1063" s="42"/>
      <c r="W1063" s="42"/>
      <c r="X1063" s="42"/>
      <c r="Y1063" s="42"/>
      <c r="Z1063" s="42"/>
      <c r="AA1063" s="42"/>
      <c r="AB1063" s="42"/>
      <c r="AC1063" s="42"/>
      <c r="AD1063" s="42"/>
      <c r="AE1063" s="42"/>
      <c r="AR1063" s="214" t="s">
        <v>273</v>
      </c>
      <c r="AT1063" s="214" t="s">
        <v>134</v>
      </c>
      <c r="AU1063" s="214" t="s">
        <v>81</v>
      </c>
      <c r="AY1063" s="20" t="s">
        <v>131</v>
      </c>
      <c r="BE1063" s="215">
        <f>IF(N1063="základní",J1063,0)</f>
        <v>0</v>
      </c>
      <c r="BF1063" s="215">
        <f>IF(N1063="snížená",J1063,0)</f>
        <v>0</v>
      </c>
      <c r="BG1063" s="215">
        <f>IF(N1063="zákl. přenesená",J1063,0)</f>
        <v>0</v>
      </c>
      <c r="BH1063" s="215">
        <f>IF(N1063="sníž. přenesená",J1063,0)</f>
        <v>0</v>
      </c>
      <c r="BI1063" s="215">
        <f>IF(N1063="nulová",J1063,0)</f>
        <v>0</v>
      </c>
      <c r="BJ1063" s="20" t="s">
        <v>79</v>
      </c>
      <c r="BK1063" s="215">
        <f>ROUND(I1063*H1063,2)</f>
        <v>0</v>
      </c>
      <c r="BL1063" s="20" t="s">
        <v>273</v>
      </c>
      <c r="BM1063" s="214" t="s">
        <v>1536</v>
      </c>
    </row>
    <row r="1064" s="2" customFormat="1">
      <c r="A1064" s="42"/>
      <c r="B1064" s="43"/>
      <c r="C1064" s="44"/>
      <c r="D1064" s="216" t="s">
        <v>141</v>
      </c>
      <c r="E1064" s="44"/>
      <c r="F1064" s="217" t="s">
        <v>1537</v>
      </c>
      <c r="G1064" s="44"/>
      <c r="H1064" s="44"/>
      <c r="I1064" s="218"/>
      <c r="J1064" s="44"/>
      <c r="K1064" s="44"/>
      <c r="L1064" s="48"/>
      <c r="M1064" s="219"/>
      <c r="N1064" s="220"/>
      <c r="O1064" s="88"/>
      <c r="P1064" s="88"/>
      <c r="Q1064" s="88"/>
      <c r="R1064" s="88"/>
      <c r="S1064" s="88"/>
      <c r="T1064" s="89"/>
      <c r="U1064" s="42"/>
      <c r="V1064" s="42"/>
      <c r="W1064" s="42"/>
      <c r="X1064" s="42"/>
      <c r="Y1064" s="42"/>
      <c r="Z1064" s="42"/>
      <c r="AA1064" s="42"/>
      <c r="AB1064" s="42"/>
      <c r="AC1064" s="42"/>
      <c r="AD1064" s="42"/>
      <c r="AE1064" s="42"/>
      <c r="AT1064" s="20" t="s">
        <v>141</v>
      </c>
      <c r="AU1064" s="20" t="s">
        <v>81</v>
      </c>
    </row>
    <row r="1065" s="2" customFormat="1">
      <c r="A1065" s="42"/>
      <c r="B1065" s="43"/>
      <c r="C1065" s="44"/>
      <c r="D1065" s="221" t="s">
        <v>143</v>
      </c>
      <c r="E1065" s="44"/>
      <c r="F1065" s="222" t="s">
        <v>1538</v>
      </c>
      <c r="G1065" s="44"/>
      <c r="H1065" s="44"/>
      <c r="I1065" s="218"/>
      <c r="J1065" s="44"/>
      <c r="K1065" s="44"/>
      <c r="L1065" s="48"/>
      <c r="M1065" s="219"/>
      <c r="N1065" s="220"/>
      <c r="O1065" s="88"/>
      <c r="P1065" s="88"/>
      <c r="Q1065" s="88"/>
      <c r="R1065" s="88"/>
      <c r="S1065" s="88"/>
      <c r="T1065" s="89"/>
      <c r="U1065" s="42"/>
      <c r="V1065" s="42"/>
      <c r="W1065" s="42"/>
      <c r="X1065" s="42"/>
      <c r="Y1065" s="42"/>
      <c r="Z1065" s="42"/>
      <c r="AA1065" s="42"/>
      <c r="AB1065" s="42"/>
      <c r="AC1065" s="42"/>
      <c r="AD1065" s="42"/>
      <c r="AE1065" s="42"/>
      <c r="AT1065" s="20" t="s">
        <v>143</v>
      </c>
      <c r="AU1065" s="20" t="s">
        <v>81</v>
      </c>
    </row>
    <row r="1066" s="14" customFormat="1">
      <c r="A1066" s="14"/>
      <c r="B1066" s="234"/>
      <c r="C1066" s="235"/>
      <c r="D1066" s="216" t="s">
        <v>145</v>
      </c>
      <c r="E1066" s="236" t="s">
        <v>21</v>
      </c>
      <c r="F1066" s="237" t="s">
        <v>1539</v>
      </c>
      <c r="G1066" s="235"/>
      <c r="H1066" s="236" t="s">
        <v>21</v>
      </c>
      <c r="I1066" s="238"/>
      <c r="J1066" s="235"/>
      <c r="K1066" s="235"/>
      <c r="L1066" s="239"/>
      <c r="M1066" s="240"/>
      <c r="N1066" s="241"/>
      <c r="O1066" s="241"/>
      <c r="P1066" s="241"/>
      <c r="Q1066" s="241"/>
      <c r="R1066" s="241"/>
      <c r="S1066" s="241"/>
      <c r="T1066" s="242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43" t="s">
        <v>145</v>
      </c>
      <c r="AU1066" s="243" t="s">
        <v>81</v>
      </c>
      <c r="AV1066" s="14" t="s">
        <v>79</v>
      </c>
      <c r="AW1066" s="14" t="s">
        <v>36</v>
      </c>
      <c r="AX1066" s="14" t="s">
        <v>74</v>
      </c>
      <c r="AY1066" s="243" t="s">
        <v>131</v>
      </c>
    </row>
    <row r="1067" s="13" customFormat="1">
      <c r="A1067" s="13"/>
      <c r="B1067" s="223"/>
      <c r="C1067" s="224"/>
      <c r="D1067" s="216" t="s">
        <v>145</v>
      </c>
      <c r="E1067" s="225" t="s">
        <v>21</v>
      </c>
      <c r="F1067" s="226" t="s">
        <v>1540</v>
      </c>
      <c r="G1067" s="224"/>
      <c r="H1067" s="227">
        <v>3.04</v>
      </c>
      <c r="I1067" s="228"/>
      <c r="J1067" s="224"/>
      <c r="K1067" s="224"/>
      <c r="L1067" s="229"/>
      <c r="M1067" s="230"/>
      <c r="N1067" s="231"/>
      <c r="O1067" s="231"/>
      <c r="P1067" s="231"/>
      <c r="Q1067" s="231"/>
      <c r="R1067" s="231"/>
      <c r="S1067" s="231"/>
      <c r="T1067" s="232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3" t="s">
        <v>145</v>
      </c>
      <c r="AU1067" s="233" t="s">
        <v>81</v>
      </c>
      <c r="AV1067" s="13" t="s">
        <v>81</v>
      </c>
      <c r="AW1067" s="13" t="s">
        <v>36</v>
      </c>
      <c r="AX1067" s="13" t="s">
        <v>74</v>
      </c>
      <c r="AY1067" s="233" t="s">
        <v>131</v>
      </c>
    </row>
    <row r="1068" s="13" customFormat="1">
      <c r="A1068" s="13"/>
      <c r="B1068" s="223"/>
      <c r="C1068" s="224"/>
      <c r="D1068" s="216" t="s">
        <v>145</v>
      </c>
      <c r="E1068" s="225" t="s">
        <v>21</v>
      </c>
      <c r="F1068" s="226" t="s">
        <v>1541</v>
      </c>
      <c r="G1068" s="224"/>
      <c r="H1068" s="227">
        <v>2.2400000000000002</v>
      </c>
      <c r="I1068" s="228"/>
      <c r="J1068" s="224"/>
      <c r="K1068" s="224"/>
      <c r="L1068" s="229"/>
      <c r="M1068" s="230"/>
      <c r="N1068" s="231"/>
      <c r="O1068" s="231"/>
      <c r="P1068" s="231"/>
      <c r="Q1068" s="231"/>
      <c r="R1068" s="231"/>
      <c r="S1068" s="231"/>
      <c r="T1068" s="232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3" t="s">
        <v>145</v>
      </c>
      <c r="AU1068" s="233" t="s">
        <v>81</v>
      </c>
      <c r="AV1068" s="13" t="s">
        <v>81</v>
      </c>
      <c r="AW1068" s="13" t="s">
        <v>36</v>
      </c>
      <c r="AX1068" s="13" t="s">
        <v>74</v>
      </c>
      <c r="AY1068" s="233" t="s">
        <v>131</v>
      </c>
    </row>
    <row r="1069" s="15" customFormat="1">
      <c r="A1069" s="15"/>
      <c r="B1069" s="244"/>
      <c r="C1069" s="245"/>
      <c r="D1069" s="216" t="s">
        <v>145</v>
      </c>
      <c r="E1069" s="246" t="s">
        <v>21</v>
      </c>
      <c r="F1069" s="247" t="s">
        <v>166</v>
      </c>
      <c r="G1069" s="245"/>
      <c r="H1069" s="248">
        <v>5.2800000000000002</v>
      </c>
      <c r="I1069" s="249"/>
      <c r="J1069" s="245"/>
      <c r="K1069" s="245"/>
      <c r="L1069" s="250"/>
      <c r="M1069" s="251"/>
      <c r="N1069" s="252"/>
      <c r="O1069" s="252"/>
      <c r="P1069" s="252"/>
      <c r="Q1069" s="252"/>
      <c r="R1069" s="252"/>
      <c r="S1069" s="252"/>
      <c r="T1069" s="253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54" t="s">
        <v>145</v>
      </c>
      <c r="AU1069" s="254" t="s">
        <v>81</v>
      </c>
      <c r="AV1069" s="15" t="s">
        <v>139</v>
      </c>
      <c r="AW1069" s="15" t="s">
        <v>36</v>
      </c>
      <c r="AX1069" s="15" t="s">
        <v>79</v>
      </c>
      <c r="AY1069" s="254" t="s">
        <v>131</v>
      </c>
    </row>
    <row r="1070" s="2" customFormat="1" ht="16.5" customHeight="1">
      <c r="A1070" s="42"/>
      <c r="B1070" s="43"/>
      <c r="C1070" s="203" t="s">
        <v>1542</v>
      </c>
      <c r="D1070" s="203" t="s">
        <v>134</v>
      </c>
      <c r="E1070" s="204" t="s">
        <v>1543</v>
      </c>
      <c r="F1070" s="205" t="s">
        <v>1544</v>
      </c>
      <c r="G1070" s="206" t="s">
        <v>179</v>
      </c>
      <c r="H1070" s="207">
        <v>5.2800000000000002</v>
      </c>
      <c r="I1070" s="208"/>
      <c r="J1070" s="209">
        <f>ROUND(I1070*H1070,2)</f>
        <v>0</v>
      </c>
      <c r="K1070" s="205" t="s">
        <v>138</v>
      </c>
      <c r="L1070" s="48"/>
      <c r="M1070" s="210" t="s">
        <v>21</v>
      </c>
      <c r="N1070" s="211" t="s">
        <v>45</v>
      </c>
      <c r="O1070" s="88"/>
      <c r="P1070" s="212">
        <f>O1070*H1070</f>
        <v>0</v>
      </c>
      <c r="Q1070" s="212">
        <v>0.0044999999999999997</v>
      </c>
      <c r="R1070" s="212">
        <f>Q1070*H1070</f>
        <v>0.02376</v>
      </c>
      <c r="S1070" s="212">
        <v>0</v>
      </c>
      <c r="T1070" s="213">
        <f>S1070*H1070</f>
        <v>0</v>
      </c>
      <c r="U1070" s="42"/>
      <c r="V1070" s="42"/>
      <c r="W1070" s="42"/>
      <c r="X1070" s="42"/>
      <c r="Y1070" s="42"/>
      <c r="Z1070" s="42"/>
      <c r="AA1070" s="42"/>
      <c r="AB1070" s="42"/>
      <c r="AC1070" s="42"/>
      <c r="AD1070" s="42"/>
      <c r="AE1070" s="42"/>
      <c r="AR1070" s="214" t="s">
        <v>273</v>
      </c>
      <c r="AT1070" s="214" t="s">
        <v>134</v>
      </c>
      <c r="AU1070" s="214" t="s">
        <v>81</v>
      </c>
      <c r="AY1070" s="20" t="s">
        <v>131</v>
      </c>
      <c r="BE1070" s="215">
        <f>IF(N1070="základní",J1070,0)</f>
        <v>0</v>
      </c>
      <c r="BF1070" s="215">
        <f>IF(N1070="snížená",J1070,0)</f>
        <v>0</v>
      </c>
      <c r="BG1070" s="215">
        <f>IF(N1070="zákl. přenesená",J1070,0)</f>
        <v>0</v>
      </c>
      <c r="BH1070" s="215">
        <f>IF(N1070="sníž. přenesená",J1070,0)</f>
        <v>0</v>
      </c>
      <c r="BI1070" s="215">
        <f>IF(N1070="nulová",J1070,0)</f>
        <v>0</v>
      </c>
      <c r="BJ1070" s="20" t="s">
        <v>79</v>
      </c>
      <c r="BK1070" s="215">
        <f>ROUND(I1070*H1070,2)</f>
        <v>0</v>
      </c>
      <c r="BL1070" s="20" t="s">
        <v>273</v>
      </c>
      <c r="BM1070" s="214" t="s">
        <v>1545</v>
      </c>
    </row>
    <row r="1071" s="2" customFormat="1">
      <c r="A1071" s="42"/>
      <c r="B1071" s="43"/>
      <c r="C1071" s="44"/>
      <c r="D1071" s="216" t="s">
        <v>141</v>
      </c>
      <c r="E1071" s="44"/>
      <c r="F1071" s="217" t="s">
        <v>1546</v>
      </c>
      <c r="G1071" s="44"/>
      <c r="H1071" s="44"/>
      <c r="I1071" s="218"/>
      <c r="J1071" s="44"/>
      <c r="K1071" s="44"/>
      <c r="L1071" s="48"/>
      <c r="M1071" s="219"/>
      <c r="N1071" s="220"/>
      <c r="O1071" s="88"/>
      <c r="P1071" s="88"/>
      <c r="Q1071" s="88"/>
      <c r="R1071" s="88"/>
      <c r="S1071" s="88"/>
      <c r="T1071" s="89"/>
      <c r="U1071" s="42"/>
      <c r="V1071" s="42"/>
      <c r="W1071" s="42"/>
      <c r="X1071" s="42"/>
      <c r="Y1071" s="42"/>
      <c r="Z1071" s="42"/>
      <c r="AA1071" s="42"/>
      <c r="AB1071" s="42"/>
      <c r="AC1071" s="42"/>
      <c r="AD1071" s="42"/>
      <c r="AE1071" s="42"/>
      <c r="AT1071" s="20" t="s">
        <v>141</v>
      </c>
      <c r="AU1071" s="20" t="s">
        <v>81</v>
      </c>
    </row>
    <row r="1072" s="2" customFormat="1">
      <c r="A1072" s="42"/>
      <c r="B1072" s="43"/>
      <c r="C1072" s="44"/>
      <c r="D1072" s="221" t="s">
        <v>143</v>
      </c>
      <c r="E1072" s="44"/>
      <c r="F1072" s="222" t="s">
        <v>1547</v>
      </c>
      <c r="G1072" s="44"/>
      <c r="H1072" s="44"/>
      <c r="I1072" s="218"/>
      <c r="J1072" s="44"/>
      <c r="K1072" s="44"/>
      <c r="L1072" s="48"/>
      <c r="M1072" s="219"/>
      <c r="N1072" s="220"/>
      <c r="O1072" s="88"/>
      <c r="P1072" s="88"/>
      <c r="Q1072" s="88"/>
      <c r="R1072" s="88"/>
      <c r="S1072" s="88"/>
      <c r="T1072" s="89"/>
      <c r="U1072" s="42"/>
      <c r="V1072" s="42"/>
      <c r="W1072" s="42"/>
      <c r="X1072" s="42"/>
      <c r="Y1072" s="42"/>
      <c r="Z1072" s="42"/>
      <c r="AA1072" s="42"/>
      <c r="AB1072" s="42"/>
      <c r="AC1072" s="42"/>
      <c r="AD1072" s="42"/>
      <c r="AE1072" s="42"/>
      <c r="AT1072" s="20" t="s">
        <v>143</v>
      </c>
      <c r="AU1072" s="20" t="s">
        <v>81</v>
      </c>
    </row>
    <row r="1073" s="14" customFormat="1">
      <c r="A1073" s="14"/>
      <c r="B1073" s="234"/>
      <c r="C1073" s="235"/>
      <c r="D1073" s="216" t="s">
        <v>145</v>
      </c>
      <c r="E1073" s="236" t="s">
        <v>21</v>
      </c>
      <c r="F1073" s="237" t="s">
        <v>1539</v>
      </c>
      <c r="G1073" s="235"/>
      <c r="H1073" s="236" t="s">
        <v>21</v>
      </c>
      <c r="I1073" s="238"/>
      <c r="J1073" s="235"/>
      <c r="K1073" s="235"/>
      <c r="L1073" s="239"/>
      <c r="M1073" s="240"/>
      <c r="N1073" s="241"/>
      <c r="O1073" s="241"/>
      <c r="P1073" s="241"/>
      <c r="Q1073" s="241"/>
      <c r="R1073" s="241"/>
      <c r="S1073" s="241"/>
      <c r="T1073" s="242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3" t="s">
        <v>145</v>
      </c>
      <c r="AU1073" s="243" t="s">
        <v>81</v>
      </c>
      <c r="AV1073" s="14" t="s">
        <v>79</v>
      </c>
      <c r="AW1073" s="14" t="s">
        <v>36</v>
      </c>
      <c r="AX1073" s="14" t="s">
        <v>74</v>
      </c>
      <c r="AY1073" s="243" t="s">
        <v>131</v>
      </c>
    </row>
    <row r="1074" s="13" customFormat="1">
      <c r="A1074" s="13"/>
      <c r="B1074" s="223"/>
      <c r="C1074" s="224"/>
      <c r="D1074" s="216" t="s">
        <v>145</v>
      </c>
      <c r="E1074" s="225" t="s">
        <v>21</v>
      </c>
      <c r="F1074" s="226" t="s">
        <v>1540</v>
      </c>
      <c r="G1074" s="224"/>
      <c r="H1074" s="227">
        <v>3.04</v>
      </c>
      <c r="I1074" s="228"/>
      <c r="J1074" s="224"/>
      <c r="K1074" s="224"/>
      <c r="L1074" s="229"/>
      <c r="M1074" s="230"/>
      <c r="N1074" s="231"/>
      <c r="O1074" s="231"/>
      <c r="P1074" s="231"/>
      <c r="Q1074" s="231"/>
      <c r="R1074" s="231"/>
      <c r="S1074" s="231"/>
      <c r="T1074" s="23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3" t="s">
        <v>145</v>
      </c>
      <c r="AU1074" s="233" t="s">
        <v>81</v>
      </c>
      <c r="AV1074" s="13" t="s">
        <v>81</v>
      </c>
      <c r="AW1074" s="13" t="s">
        <v>36</v>
      </c>
      <c r="AX1074" s="13" t="s">
        <v>74</v>
      </c>
      <c r="AY1074" s="233" t="s">
        <v>131</v>
      </c>
    </row>
    <row r="1075" s="13" customFormat="1">
      <c r="A1075" s="13"/>
      <c r="B1075" s="223"/>
      <c r="C1075" s="224"/>
      <c r="D1075" s="216" t="s">
        <v>145</v>
      </c>
      <c r="E1075" s="225" t="s">
        <v>21</v>
      </c>
      <c r="F1075" s="226" t="s">
        <v>1541</v>
      </c>
      <c r="G1075" s="224"/>
      <c r="H1075" s="227">
        <v>2.2400000000000002</v>
      </c>
      <c r="I1075" s="228"/>
      <c r="J1075" s="224"/>
      <c r="K1075" s="224"/>
      <c r="L1075" s="229"/>
      <c r="M1075" s="230"/>
      <c r="N1075" s="231"/>
      <c r="O1075" s="231"/>
      <c r="P1075" s="231"/>
      <c r="Q1075" s="231"/>
      <c r="R1075" s="231"/>
      <c r="S1075" s="231"/>
      <c r="T1075" s="23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3" t="s">
        <v>145</v>
      </c>
      <c r="AU1075" s="233" t="s">
        <v>81</v>
      </c>
      <c r="AV1075" s="13" t="s">
        <v>81</v>
      </c>
      <c r="AW1075" s="13" t="s">
        <v>36</v>
      </c>
      <c r="AX1075" s="13" t="s">
        <v>74</v>
      </c>
      <c r="AY1075" s="233" t="s">
        <v>131</v>
      </c>
    </row>
    <row r="1076" s="15" customFormat="1">
      <c r="A1076" s="15"/>
      <c r="B1076" s="244"/>
      <c r="C1076" s="245"/>
      <c r="D1076" s="216" t="s">
        <v>145</v>
      </c>
      <c r="E1076" s="246" t="s">
        <v>21</v>
      </c>
      <c r="F1076" s="247" t="s">
        <v>166</v>
      </c>
      <c r="G1076" s="245"/>
      <c r="H1076" s="248">
        <v>5.2800000000000002</v>
      </c>
      <c r="I1076" s="249"/>
      <c r="J1076" s="245"/>
      <c r="K1076" s="245"/>
      <c r="L1076" s="250"/>
      <c r="M1076" s="251"/>
      <c r="N1076" s="252"/>
      <c r="O1076" s="252"/>
      <c r="P1076" s="252"/>
      <c r="Q1076" s="252"/>
      <c r="R1076" s="252"/>
      <c r="S1076" s="252"/>
      <c r="T1076" s="253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T1076" s="254" t="s">
        <v>145</v>
      </c>
      <c r="AU1076" s="254" t="s">
        <v>81</v>
      </c>
      <c r="AV1076" s="15" t="s">
        <v>139</v>
      </c>
      <c r="AW1076" s="15" t="s">
        <v>36</v>
      </c>
      <c r="AX1076" s="15" t="s">
        <v>79</v>
      </c>
      <c r="AY1076" s="254" t="s">
        <v>131</v>
      </c>
    </row>
    <row r="1077" s="2" customFormat="1" ht="33" customHeight="1">
      <c r="A1077" s="42"/>
      <c r="B1077" s="43"/>
      <c r="C1077" s="203" t="s">
        <v>1548</v>
      </c>
      <c r="D1077" s="203" t="s">
        <v>134</v>
      </c>
      <c r="E1077" s="204" t="s">
        <v>1549</v>
      </c>
      <c r="F1077" s="205" t="s">
        <v>1550</v>
      </c>
      <c r="G1077" s="206" t="s">
        <v>179</v>
      </c>
      <c r="H1077" s="207">
        <v>5.2800000000000002</v>
      </c>
      <c r="I1077" s="208"/>
      <c r="J1077" s="209">
        <f>ROUND(I1077*H1077,2)</f>
        <v>0</v>
      </c>
      <c r="K1077" s="205" t="s">
        <v>138</v>
      </c>
      <c r="L1077" s="48"/>
      <c r="M1077" s="210" t="s">
        <v>21</v>
      </c>
      <c r="N1077" s="211" t="s">
        <v>45</v>
      </c>
      <c r="O1077" s="88"/>
      <c r="P1077" s="212">
        <f>O1077*H1077</f>
        <v>0</v>
      </c>
      <c r="Q1077" s="212">
        <v>0.0053800000000000002</v>
      </c>
      <c r="R1077" s="212">
        <f>Q1077*H1077</f>
        <v>0.028406400000000002</v>
      </c>
      <c r="S1077" s="212">
        <v>0</v>
      </c>
      <c r="T1077" s="213">
        <f>S1077*H1077</f>
        <v>0</v>
      </c>
      <c r="U1077" s="42"/>
      <c r="V1077" s="42"/>
      <c r="W1077" s="42"/>
      <c r="X1077" s="42"/>
      <c r="Y1077" s="42"/>
      <c r="Z1077" s="42"/>
      <c r="AA1077" s="42"/>
      <c r="AB1077" s="42"/>
      <c r="AC1077" s="42"/>
      <c r="AD1077" s="42"/>
      <c r="AE1077" s="42"/>
      <c r="AR1077" s="214" t="s">
        <v>273</v>
      </c>
      <c r="AT1077" s="214" t="s">
        <v>134</v>
      </c>
      <c r="AU1077" s="214" t="s">
        <v>81</v>
      </c>
      <c r="AY1077" s="20" t="s">
        <v>131</v>
      </c>
      <c r="BE1077" s="215">
        <f>IF(N1077="základní",J1077,0)</f>
        <v>0</v>
      </c>
      <c r="BF1077" s="215">
        <f>IF(N1077="snížená",J1077,0)</f>
        <v>0</v>
      </c>
      <c r="BG1077" s="215">
        <f>IF(N1077="zákl. přenesená",J1077,0)</f>
        <v>0</v>
      </c>
      <c r="BH1077" s="215">
        <f>IF(N1077="sníž. přenesená",J1077,0)</f>
        <v>0</v>
      </c>
      <c r="BI1077" s="215">
        <f>IF(N1077="nulová",J1077,0)</f>
        <v>0</v>
      </c>
      <c r="BJ1077" s="20" t="s">
        <v>79</v>
      </c>
      <c r="BK1077" s="215">
        <f>ROUND(I1077*H1077,2)</f>
        <v>0</v>
      </c>
      <c r="BL1077" s="20" t="s">
        <v>273</v>
      </c>
      <c r="BM1077" s="214" t="s">
        <v>1551</v>
      </c>
    </row>
    <row r="1078" s="2" customFormat="1">
      <c r="A1078" s="42"/>
      <c r="B1078" s="43"/>
      <c r="C1078" s="44"/>
      <c r="D1078" s="216" t="s">
        <v>141</v>
      </c>
      <c r="E1078" s="44"/>
      <c r="F1078" s="217" t="s">
        <v>1552</v>
      </c>
      <c r="G1078" s="44"/>
      <c r="H1078" s="44"/>
      <c r="I1078" s="218"/>
      <c r="J1078" s="44"/>
      <c r="K1078" s="44"/>
      <c r="L1078" s="48"/>
      <c r="M1078" s="219"/>
      <c r="N1078" s="220"/>
      <c r="O1078" s="88"/>
      <c r="P1078" s="88"/>
      <c r="Q1078" s="88"/>
      <c r="R1078" s="88"/>
      <c r="S1078" s="88"/>
      <c r="T1078" s="89"/>
      <c r="U1078" s="42"/>
      <c r="V1078" s="42"/>
      <c r="W1078" s="42"/>
      <c r="X1078" s="42"/>
      <c r="Y1078" s="42"/>
      <c r="Z1078" s="42"/>
      <c r="AA1078" s="42"/>
      <c r="AB1078" s="42"/>
      <c r="AC1078" s="42"/>
      <c r="AD1078" s="42"/>
      <c r="AE1078" s="42"/>
      <c r="AT1078" s="20" t="s">
        <v>141</v>
      </c>
      <c r="AU1078" s="20" t="s">
        <v>81</v>
      </c>
    </row>
    <row r="1079" s="2" customFormat="1">
      <c r="A1079" s="42"/>
      <c r="B1079" s="43"/>
      <c r="C1079" s="44"/>
      <c r="D1079" s="221" t="s">
        <v>143</v>
      </c>
      <c r="E1079" s="44"/>
      <c r="F1079" s="222" t="s">
        <v>1553</v>
      </c>
      <c r="G1079" s="44"/>
      <c r="H1079" s="44"/>
      <c r="I1079" s="218"/>
      <c r="J1079" s="44"/>
      <c r="K1079" s="44"/>
      <c r="L1079" s="48"/>
      <c r="M1079" s="219"/>
      <c r="N1079" s="220"/>
      <c r="O1079" s="88"/>
      <c r="P1079" s="88"/>
      <c r="Q1079" s="88"/>
      <c r="R1079" s="88"/>
      <c r="S1079" s="88"/>
      <c r="T1079" s="89"/>
      <c r="U1079" s="42"/>
      <c r="V1079" s="42"/>
      <c r="W1079" s="42"/>
      <c r="X1079" s="42"/>
      <c r="Y1079" s="42"/>
      <c r="Z1079" s="42"/>
      <c r="AA1079" s="42"/>
      <c r="AB1079" s="42"/>
      <c r="AC1079" s="42"/>
      <c r="AD1079" s="42"/>
      <c r="AE1079" s="42"/>
      <c r="AT1079" s="20" t="s">
        <v>143</v>
      </c>
      <c r="AU1079" s="20" t="s">
        <v>81</v>
      </c>
    </row>
    <row r="1080" s="14" customFormat="1">
      <c r="A1080" s="14"/>
      <c r="B1080" s="234"/>
      <c r="C1080" s="235"/>
      <c r="D1080" s="216" t="s">
        <v>145</v>
      </c>
      <c r="E1080" s="236" t="s">
        <v>21</v>
      </c>
      <c r="F1080" s="237" t="s">
        <v>1554</v>
      </c>
      <c r="G1080" s="235"/>
      <c r="H1080" s="236" t="s">
        <v>21</v>
      </c>
      <c r="I1080" s="238"/>
      <c r="J1080" s="235"/>
      <c r="K1080" s="235"/>
      <c r="L1080" s="239"/>
      <c r="M1080" s="240"/>
      <c r="N1080" s="241"/>
      <c r="O1080" s="241"/>
      <c r="P1080" s="241"/>
      <c r="Q1080" s="241"/>
      <c r="R1080" s="241"/>
      <c r="S1080" s="241"/>
      <c r="T1080" s="242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3" t="s">
        <v>145</v>
      </c>
      <c r="AU1080" s="243" t="s">
        <v>81</v>
      </c>
      <c r="AV1080" s="14" t="s">
        <v>79</v>
      </c>
      <c r="AW1080" s="14" t="s">
        <v>36</v>
      </c>
      <c r="AX1080" s="14" t="s">
        <v>74</v>
      </c>
      <c r="AY1080" s="243" t="s">
        <v>131</v>
      </c>
    </row>
    <row r="1081" s="13" customFormat="1">
      <c r="A1081" s="13"/>
      <c r="B1081" s="223"/>
      <c r="C1081" s="224"/>
      <c r="D1081" s="216" t="s">
        <v>145</v>
      </c>
      <c r="E1081" s="225" t="s">
        <v>21</v>
      </c>
      <c r="F1081" s="226" t="s">
        <v>1540</v>
      </c>
      <c r="G1081" s="224"/>
      <c r="H1081" s="227">
        <v>3.04</v>
      </c>
      <c r="I1081" s="228"/>
      <c r="J1081" s="224"/>
      <c r="K1081" s="224"/>
      <c r="L1081" s="229"/>
      <c r="M1081" s="230"/>
      <c r="N1081" s="231"/>
      <c r="O1081" s="231"/>
      <c r="P1081" s="231"/>
      <c r="Q1081" s="231"/>
      <c r="R1081" s="231"/>
      <c r="S1081" s="231"/>
      <c r="T1081" s="232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3" t="s">
        <v>145</v>
      </c>
      <c r="AU1081" s="233" t="s">
        <v>81</v>
      </c>
      <c r="AV1081" s="13" t="s">
        <v>81</v>
      </c>
      <c r="AW1081" s="13" t="s">
        <v>36</v>
      </c>
      <c r="AX1081" s="13" t="s">
        <v>74</v>
      </c>
      <c r="AY1081" s="233" t="s">
        <v>131</v>
      </c>
    </row>
    <row r="1082" s="13" customFormat="1">
      <c r="A1082" s="13"/>
      <c r="B1082" s="223"/>
      <c r="C1082" s="224"/>
      <c r="D1082" s="216" t="s">
        <v>145</v>
      </c>
      <c r="E1082" s="225" t="s">
        <v>21</v>
      </c>
      <c r="F1082" s="226" t="s">
        <v>1541</v>
      </c>
      <c r="G1082" s="224"/>
      <c r="H1082" s="227">
        <v>2.2400000000000002</v>
      </c>
      <c r="I1082" s="228"/>
      <c r="J1082" s="224"/>
      <c r="K1082" s="224"/>
      <c r="L1082" s="229"/>
      <c r="M1082" s="230"/>
      <c r="N1082" s="231"/>
      <c r="O1082" s="231"/>
      <c r="P1082" s="231"/>
      <c r="Q1082" s="231"/>
      <c r="R1082" s="231"/>
      <c r="S1082" s="231"/>
      <c r="T1082" s="232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3" t="s">
        <v>145</v>
      </c>
      <c r="AU1082" s="233" t="s">
        <v>81</v>
      </c>
      <c r="AV1082" s="13" t="s">
        <v>81</v>
      </c>
      <c r="AW1082" s="13" t="s">
        <v>36</v>
      </c>
      <c r="AX1082" s="13" t="s">
        <v>74</v>
      </c>
      <c r="AY1082" s="233" t="s">
        <v>131</v>
      </c>
    </row>
    <row r="1083" s="15" customFormat="1">
      <c r="A1083" s="15"/>
      <c r="B1083" s="244"/>
      <c r="C1083" s="245"/>
      <c r="D1083" s="216" t="s">
        <v>145</v>
      </c>
      <c r="E1083" s="246" t="s">
        <v>21</v>
      </c>
      <c r="F1083" s="247" t="s">
        <v>166</v>
      </c>
      <c r="G1083" s="245"/>
      <c r="H1083" s="248">
        <v>5.2800000000000002</v>
      </c>
      <c r="I1083" s="249"/>
      <c r="J1083" s="245"/>
      <c r="K1083" s="245"/>
      <c r="L1083" s="250"/>
      <c r="M1083" s="251"/>
      <c r="N1083" s="252"/>
      <c r="O1083" s="252"/>
      <c r="P1083" s="252"/>
      <c r="Q1083" s="252"/>
      <c r="R1083" s="252"/>
      <c r="S1083" s="252"/>
      <c r="T1083" s="253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254" t="s">
        <v>145</v>
      </c>
      <c r="AU1083" s="254" t="s">
        <v>81</v>
      </c>
      <c r="AV1083" s="15" t="s">
        <v>139</v>
      </c>
      <c r="AW1083" s="15" t="s">
        <v>36</v>
      </c>
      <c r="AX1083" s="15" t="s">
        <v>79</v>
      </c>
      <c r="AY1083" s="254" t="s">
        <v>131</v>
      </c>
    </row>
    <row r="1084" s="2" customFormat="1" ht="24.15" customHeight="1">
      <c r="A1084" s="42"/>
      <c r="B1084" s="43"/>
      <c r="C1084" s="266" t="s">
        <v>1555</v>
      </c>
      <c r="D1084" s="266" t="s">
        <v>327</v>
      </c>
      <c r="E1084" s="267" t="s">
        <v>1556</v>
      </c>
      <c r="F1084" s="268" t="s">
        <v>1557</v>
      </c>
      <c r="G1084" s="269" t="s">
        <v>179</v>
      </c>
      <c r="H1084" s="270">
        <v>5.8079999999999998</v>
      </c>
      <c r="I1084" s="271"/>
      <c r="J1084" s="272">
        <f>ROUND(I1084*H1084,2)</f>
        <v>0</v>
      </c>
      <c r="K1084" s="268" t="s">
        <v>21</v>
      </c>
      <c r="L1084" s="273"/>
      <c r="M1084" s="274" t="s">
        <v>21</v>
      </c>
      <c r="N1084" s="275" t="s">
        <v>45</v>
      </c>
      <c r="O1084" s="88"/>
      <c r="P1084" s="212">
        <f>O1084*H1084</f>
        <v>0</v>
      </c>
      <c r="Q1084" s="212">
        <v>0.016</v>
      </c>
      <c r="R1084" s="212">
        <f>Q1084*H1084</f>
        <v>0.092927999999999997</v>
      </c>
      <c r="S1084" s="212">
        <v>0</v>
      </c>
      <c r="T1084" s="213">
        <f>S1084*H1084</f>
        <v>0</v>
      </c>
      <c r="U1084" s="42"/>
      <c r="V1084" s="42"/>
      <c r="W1084" s="42"/>
      <c r="X1084" s="42"/>
      <c r="Y1084" s="42"/>
      <c r="Z1084" s="42"/>
      <c r="AA1084" s="42"/>
      <c r="AB1084" s="42"/>
      <c r="AC1084" s="42"/>
      <c r="AD1084" s="42"/>
      <c r="AE1084" s="42"/>
      <c r="AR1084" s="214" t="s">
        <v>403</v>
      </c>
      <c r="AT1084" s="214" t="s">
        <v>327</v>
      </c>
      <c r="AU1084" s="214" t="s">
        <v>81</v>
      </c>
      <c r="AY1084" s="20" t="s">
        <v>131</v>
      </c>
      <c r="BE1084" s="215">
        <f>IF(N1084="základní",J1084,0)</f>
        <v>0</v>
      </c>
      <c r="BF1084" s="215">
        <f>IF(N1084="snížená",J1084,0)</f>
        <v>0</v>
      </c>
      <c r="BG1084" s="215">
        <f>IF(N1084="zákl. přenesená",J1084,0)</f>
        <v>0</v>
      </c>
      <c r="BH1084" s="215">
        <f>IF(N1084="sníž. přenesená",J1084,0)</f>
        <v>0</v>
      </c>
      <c r="BI1084" s="215">
        <f>IF(N1084="nulová",J1084,0)</f>
        <v>0</v>
      </c>
      <c r="BJ1084" s="20" t="s">
        <v>79</v>
      </c>
      <c r="BK1084" s="215">
        <f>ROUND(I1084*H1084,2)</f>
        <v>0</v>
      </c>
      <c r="BL1084" s="20" t="s">
        <v>273</v>
      </c>
      <c r="BM1084" s="214" t="s">
        <v>1558</v>
      </c>
    </row>
    <row r="1085" s="2" customFormat="1">
      <c r="A1085" s="42"/>
      <c r="B1085" s="43"/>
      <c r="C1085" s="44"/>
      <c r="D1085" s="216" t="s">
        <v>141</v>
      </c>
      <c r="E1085" s="44"/>
      <c r="F1085" s="217" t="s">
        <v>1557</v>
      </c>
      <c r="G1085" s="44"/>
      <c r="H1085" s="44"/>
      <c r="I1085" s="218"/>
      <c r="J1085" s="44"/>
      <c r="K1085" s="44"/>
      <c r="L1085" s="48"/>
      <c r="M1085" s="219"/>
      <c r="N1085" s="220"/>
      <c r="O1085" s="88"/>
      <c r="P1085" s="88"/>
      <c r="Q1085" s="88"/>
      <c r="R1085" s="88"/>
      <c r="S1085" s="88"/>
      <c r="T1085" s="89"/>
      <c r="U1085" s="42"/>
      <c r="V1085" s="42"/>
      <c r="W1085" s="42"/>
      <c r="X1085" s="42"/>
      <c r="Y1085" s="42"/>
      <c r="Z1085" s="42"/>
      <c r="AA1085" s="42"/>
      <c r="AB1085" s="42"/>
      <c r="AC1085" s="42"/>
      <c r="AD1085" s="42"/>
      <c r="AE1085" s="42"/>
      <c r="AT1085" s="20" t="s">
        <v>141</v>
      </c>
      <c r="AU1085" s="20" t="s">
        <v>81</v>
      </c>
    </row>
    <row r="1086" s="13" customFormat="1">
      <c r="A1086" s="13"/>
      <c r="B1086" s="223"/>
      <c r="C1086" s="224"/>
      <c r="D1086" s="216" t="s">
        <v>145</v>
      </c>
      <c r="E1086" s="224"/>
      <c r="F1086" s="226" t="s">
        <v>1559</v>
      </c>
      <c r="G1086" s="224"/>
      <c r="H1086" s="227">
        <v>5.8079999999999998</v>
      </c>
      <c r="I1086" s="228"/>
      <c r="J1086" s="224"/>
      <c r="K1086" s="224"/>
      <c r="L1086" s="229"/>
      <c r="M1086" s="230"/>
      <c r="N1086" s="231"/>
      <c r="O1086" s="231"/>
      <c r="P1086" s="231"/>
      <c r="Q1086" s="231"/>
      <c r="R1086" s="231"/>
      <c r="S1086" s="231"/>
      <c r="T1086" s="23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3" t="s">
        <v>145</v>
      </c>
      <c r="AU1086" s="233" t="s">
        <v>81</v>
      </c>
      <c r="AV1086" s="13" t="s">
        <v>81</v>
      </c>
      <c r="AW1086" s="13" t="s">
        <v>4</v>
      </c>
      <c r="AX1086" s="13" t="s">
        <v>79</v>
      </c>
      <c r="AY1086" s="233" t="s">
        <v>131</v>
      </c>
    </row>
    <row r="1087" s="2" customFormat="1" ht="33" customHeight="1">
      <c r="A1087" s="42"/>
      <c r="B1087" s="43"/>
      <c r="C1087" s="203" t="s">
        <v>1560</v>
      </c>
      <c r="D1087" s="203" t="s">
        <v>134</v>
      </c>
      <c r="E1087" s="204" t="s">
        <v>1561</v>
      </c>
      <c r="F1087" s="205" t="s">
        <v>1562</v>
      </c>
      <c r="G1087" s="206" t="s">
        <v>179</v>
      </c>
      <c r="H1087" s="207">
        <v>5.2800000000000002</v>
      </c>
      <c r="I1087" s="208"/>
      <c r="J1087" s="209">
        <f>ROUND(I1087*H1087,2)</f>
        <v>0</v>
      </c>
      <c r="K1087" s="205" t="s">
        <v>138</v>
      </c>
      <c r="L1087" s="48"/>
      <c r="M1087" s="210" t="s">
        <v>21</v>
      </c>
      <c r="N1087" s="211" t="s">
        <v>45</v>
      </c>
      <c r="O1087" s="88"/>
      <c r="P1087" s="212">
        <f>O1087*H1087</f>
        <v>0</v>
      </c>
      <c r="Q1087" s="212">
        <v>0</v>
      </c>
      <c r="R1087" s="212">
        <f>Q1087*H1087</f>
        <v>0</v>
      </c>
      <c r="S1087" s="212">
        <v>0</v>
      </c>
      <c r="T1087" s="213">
        <f>S1087*H1087</f>
        <v>0</v>
      </c>
      <c r="U1087" s="42"/>
      <c r="V1087" s="42"/>
      <c r="W1087" s="42"/>
      <c r="X1087" s="42"/>
      <c r="Y1087" s="42"/>
      <c r="Z1087" s="42"/>
      <c r="AA1087" s="42"/>
      <c r="AB1087" s="42"/>
      <c r="AC1087" s="42"/>
      <c r="AD1087" s="42"/>
      <c r="AE1087" s="42"/>
      <c r="AR1087" s="214" t="s">
        <v>273</v>
      </c>
      <c r="AT1087" s="214" t="s">
        <v>134</v>
      </c>
      <c r="AU1087" s="214" t="s">
        <v>81</v>
      </c>
      <c r="AY1087" s="20" t="s">
        <v>131</v>
      </c>
      <c r="BE1087" s="215">
        <f>IF(N1087="základní",J1087,0)</f>
        <v>0</v>
      </c>
      <c r="BF1087" s="215">
        <f>IF(N1087="snížená",J1087,0)</f>
        <v>0</v>
      </c>
      <c r="BG1087" s="215">
        <f>IF(N1087="zákl. přenesená",J1087,0)</f>
        <v>0</v>
      </c>
      <c r="BH1087" s="215">
        <f>IF(N1087="sníž. přenesená",J1087,0)</f>
        <v>0</v>
      </c>
      <c r="BI1087" s="215">
        <f>IF(N1087="nulová",J1087,0)</f>
        <v>0</v>
      </c>
      <c r="BJ1087" s="20" t="s">
        <v>79</v>
      </c>
      <c r="BK1087" s="215">
        <f>ROUND(I1087*H1087,2)</f>
        <v>0</v>
      </c>
      <c r="BL1087" s="20" t="s">
        <v>273</v>
      </c>
      <c r="BM1087" s="214" t="s">
        <v>1563</v>
      </c>
    </row>
    <row r="1088" s="2" customFormat="1">
      <c r="A1088" s="42"/>
      <c r="B1088" s="43"/>
      <c r="C1088" s="44"/>
      <c r="D1088" s="216" t="s">
        <v>141</v>
      </c>
      <c r="E1088" s="44"/>
      <c r="F1088" s="217" t="s">
        <v>1564</v>
      </c>
      <c r="G1088" s="44"/>
      <c r="H1088" s="44"/>
      <c r="I1088" s="218"/>
      <c r="J1088" s="44"/>
      <c r="K1088" s="44"/>
      <c r="L1088" s="48"/>
      <c r="M1088" s="219"/>
      <c r="N1088" s="220"/>
      <c r="O1088" s="88"/>
      <c r="P1088" s="88"/>
      <c r="Q1088" s="88"/>
      <c r="R1088" s="88"/>
      <c r="S1088" s="88"/>
      <c r="T1088" s="89"/>
      <c r="U1088" s="42"/>
      <c r="V1088" s="42"/>
      <c r="W1088" s="42"/>
      <c r="X1088" s="42"/>
      <c r="Y1088" s="42"/>
      <c r="Z1088" s="42"/>
      <c r="AA1088" s="42"/>
      <c r="AB1088" s="42"/>
      <c r="AC1088" s="42"/>
      <c r="AD1088" s="42"/>
      <c r="AE1088" s="42"/>
      <c r="AT1088" s="20" t="s">
        <v>141</v>
      </c>
      <c r="AU1088" s="20" t="s">
        <v>81</v>
      </c>
    </row>
    <row r="1089" s="2" customFormat="1">
      <c r="A1089" s="42"/>
      <c r="B1089" s="43"/>
      <c r="C1089" s="44"/>
      <c r="D1089" s="221" t="s">
        <v>143</v>
      </c>
      <c r="E1089" s="44"/>
      <c r="F1089" s="222" t="s">
        <v>1565</v>
      </c>
      <c r="G1089" s="44"/>
      <c r="H1089" s="44"/>
      <c r="I1089" s="218"/>
      <c r="J1089" s="44"/>
      <c r="K1089" s="44"/>
      <c r="L1089" s="48"/>
      <c r="M1089" s="219"/>
      <c r="N1089" s="220"/>
      <c r="O1089" s="88"/>
      <c r="P1089" s="88"/>
      <c r="Q1089" s="88"/>
      <c r="R1089" s="88"/>
      <c r="S1089" s="88"/>
      <c r="T1089" s="89"/>
      <c r="U1089" s="42"/>
      <c r="V1089" s="42"/>
      <c r="W1089" s="42"/>
      <c r="X1089" s="42"/>
      <c r="Y1089" s="42"/>
      <c r="Z1089" s="42"/>
      <c r="AA1089" s="42"/>
      <c r="AB1089" s="42"/>
      <c r="AC1089" s="42"/>
      <c r="AD1089" s="42"/>
      <c r="AE1089" s="42"/>
      <c r="AT1089" s="20" t="s">
        <v>143</v>
      </c>
      <c r="AU1089" s="20" t="s">
        <v>81</v>
      </c>
    </row>
    <row r="1090" s="2" customFormat="1" ht="24.15" customHeight="1">
      <c r="A1090" s="42"/>
      <c r="B1090" s="43"/>
      <c r="C1090" s="203" t="s">
        <v>1566</v>
      </c>
      <c r="D1090" s="203" t="s">
        <v>134</v>
      </c>
      <c r="E1090" s="204" t="s">
        <v>1567</v>
      </c>
      <c r="F1090" s="205" t="s">
        <v>1568</v>
      </c>
      <c r="G1090" s="206" t="s">
        <v>196</v>
      </c>
      <c r="H1090" s="207">
        <v>9.6999999999999993</v>
      </c>
      <c r="I1090" s="208"/>
      <c r="J1090" s="209">
        <f>ROUND(I1090*H1090,2)</f>
        <v>0</v>
      </c>
      <c r="K1090" s="205" t="s">
        <v>138</v>
      </c>
      <c r="L1090" s="48"/>
      <c r="M1090" s="210" t="s">
        <v>21</v>
      </c>
      <c r="N1090" s="211" t="s">
        <v>45</v>
      </c>
      <c r="O1090" s="88"/>
      <c r="P1090" s="212">
        <f>O1090*H1090</f>
        <v>0</v>
      </c>
      <c r="Q1090" s="212">
        <v>0.00018000000000000001</v>
      </c>
      <c r="R1090" s="212">
        <f>Q1090*H1090</f>
        <v>0.0017459999999999999</v>
      </c>
      <c r="S1090" s="212">
        <v>0</v>
      </c>
      <c r="T1090" s="213">
        <f>S1090*H1090</f>
        <v>0</v>
      </c>
      <c r="U1090" s="42"/>
      <c r="V1090" s="42"/>
      <c r="W1090" s="42"/>
      <c r="X1090" s="42"/>
      <c r="Y1090" s="42"/>
      <c r="Z1090" s="42"/>
      <c r="AA1090" s="42"/>
      <c r="AB1090" s="42"/>
      <c r="AC1090" s="42"/>
      <c r="AD1090" s="42"/>
      <c r="AE1090" s="42"/>
      <c r="AR1090" s="214" t="s">
        <v>273</v>
      </c>
      <c r="AT1090" s="214" t="s">
        <v>134</v>
      </c>
      <c r="AU1090" s="214" t="s">
        <v>81</v>
      </c>
      <c r="AY1090" s="20" t="s">
        <v>131</v>
      </c>
      <c r="BE1090" s="215">
        <f>IF(N1090="základní",J1090,0)</f>
        <v>0</v>
      </c>
      <c r="BF1090" s="215">
        <f>IF(N1090="snížená",J1090,0)</f>
        <v>0</v>
      </c>
      <c r="BG1090" s="215">
        <f>IF(N1090="zákl. přenesená",J1090,0)</f>
        <v>0</v>
      </c>
      <c r="BH1090" s="215">
        <f>IF(N1090="sníž. přenesená",J1090,0)</f>
        <v>0</v>
      </c>
      <c r="BI1090" s="215">
        <f>IF(N1090="nulová",J1090,0)</f>
        <v>0</v>
      </c>
      <c r="BJ1090" s="20" t="s">
        <v>79</v>
      </c>
      <c r="BK1090" s="215">
        <f>ROUND(I1090*H1090,2)</f>
        <v>0</v>
      </c>
      <c r="BL1090" s="20" t="s">
        <v>273</v>
      </c>
      <c r="BM1090" s="214" t="s">
        <v>1569</v>
      </c>
    </row>
    <row r="1091" s="2" customFormat="1">
      <c r="A1091" s="42"/>
      <c r="B1091" s="43"/>
      <c r="C1091" s="44"/>
      <c r="D1091" s="216" t="s">
        <v>141</v>
      </c>
      <c r="E1091" s="44"/>
      <c r="F1091" s="217" t="s">
        <v>1570</v>
      </c>
      <c r="G1091" s="44"/>
      <c r="H1091" s="44"/>
      <c r="I1091" s="218"/>
      <c r="J1091" s="44"/>
      <c r="K1091" s="44"/>
      <c r="L1091" s="48"/>
      <c r="M1091" s="219"/>
      <c r="N1091" s="220"/>
      <c r="O1091" s="88"/>
      <c r="P1091" s="88"/>
      <c r="Q1091" s="88"/>
      <c r="R1091" s="88"/>
      <c r="S1091" s="88"/>
      <c r="T1091" s="89"/>
      <c r="U1091" s="42"/>
      <c r="V1091" s="42"/>
      <c r="W1091" s="42"/>
      <c r="X1091" s="42"/>
      <c r="Y1091" s="42"/>
      <c r="Z1091" s="42"/>
      <c r="AA1091" s="42"/>
      <c r="AB1091" s="42"/>
      <c r="AC1091" s="42"/>
      <c r="AD1091" s="42"/>
      <c r="AE1091" s="42"/>
      <c r="AT1091" s="20" t="s">
        <v>141</v>
      </c>
      <c r="AU1091" s="20" t="s">
        <v>81</v>
      </c>
    </row>
    <row r="1092" s="2" customFormat="1">
      <c r="A1092" s="42"/>
      <c r="B1092" s="43"/>
      <c r="C1092" s="44"/>
      <c r="D1092" s="221" t="s">
        <v>143</v>
      </c>
      <c r="E1092" s="44"/>
      <c r="F1092" s="222" t="s">
        <v>1571</v>
      </c>
      <c r="G1092" s="44"/>
      <c r="H1092" s="44"/>
      <c r="I1092" s="218"/>
      <c r="J1092" s="44"/>
      <c r="K1092" s="44"/>
      <c r="L1092" s="48"/>
      <c r="M1092" s="219"/>
      <c r="N1092" s="220"/>
      <c r="O1092" s="88"/>
      <c r="P1092" s="88"/>
      <c r="Q1092" s="88"/>
      <c r="R1092" s="88"/>
      <c r="S1092" s="88"/>
      <c r="T1092" s="89"/>
      <c r="U1092" s="42"/>
      <c r="V1092" s="42"/>
      <c r="W1092" s="42"/>
      <c r="X1092" s="42"/>
      <c r="Y1092" s="42"/>
      <c r="Z1092" s="42"/>
      <c r="AA1092" s="42"/>
      <c r="AB1092" s="42"/>
      <c r="AC1092" s="42"/>
      <c r="AD1092" s="42"/>
      <c r="AE1092" s="42"/>
      <c r="AT1092" s="20" t="s">
        <v>143</v>
      </c>
      <c r="AU1092" s="20" t="s">
        <v>81</v>
      </c>
    </row>
    <row r="1093" s="14" customFormat="1">
      <c r="A1093" s="14"/>
      <c r="B1093" s="234"/>
      <c r="C1093" s="235"/>
      <c r="D1093" s="216" t="s">
        <v>145</v>
      </c>
      <c r="E1093" s="236" t="s">
        <v>21</v>
      </c>
      <c r="F1093" s="237" t="s">
        <v>1554</v>
      </c>
      <c r="G1093" s="235"/>
      <c r="H1093" s="236" t="s">
        <v>21</v>
      </c>
      <c r="I1093" s="238"/>
      <c r="J1093" s="235"/>
      <c r="K1093" s="235"/>
      <c r="L1093" s="239"/>
      <c r="M1093" s="240"/>
      <c r="N1093" s="241"/>
      <c r="O1093" s="241"/>
      <c r="P1093" s="241"/>
      <c r="Q1093" s="241"/>
      <c r="R1093" s="241"/>
      <c r="S1093" s="241"/>
      <c r="T1093" s="242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3" t="s">
        <v>145</v>
      </c>
      <c r="AU1093" s="243" t="s">
        <v>81</v>
      </c>
      <c r="AV1093" s="14" t="s">
        <v>79</v>
      </c>
      <c r="AW1093" s="14" t="s">
        <v>36</v>
      </c>
      <c r="AX1093" s="14" t="s">
        <v>74</v>
      </c>
      <c r="AY1093" s="243" t="s">
        <v>131</v>
      </c>
    </row>
    <row r="1094" s="13" customFormat="1">
      <c r="A1094" s="13"/>
      <c r="B1094" s="223"/>
      <c r="C1094" s="224"/>
      <c r="D1094" s="216" t="s">
        <v>145</v>
      </c>
      <c r="E1094" s="225" t="s">
        <v>21</v>
      </c>
      <c r="F1094" s="226" t="s">
        <v>1572</v>
      </c>
      <c r="G1094" s="224"/>
      <c r="H1094" s="227">
        <v>5.0999999999999996</v>
      </c>
      <c r="I1094" s="228"/>
      <c r="J1094" s="224"/>
      <c r="K1094" s="224"/>
      <c r="L1094" s="229"/>
      <c r="M1094" s="230"/>
      <c r="N1094" s="231"/>
      <c r="O1094" s="231"/>
      <c r="P1094" s="231"/>
      <c r="Q1094" s="231"/>
      <c r="R1094" s="231"/>
      <c r="S1094" s="231"/>
      <c r="T1094" s="232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3" t="s">
        <v>145</v>
      </c>
      <c r="AU1094" s="233" t="s">
        <v>81</v>
      </c>
      <c r="AV1094" s="13" t="s">
        <v>81</v>
      </c>
      <c r="AW1094" s="13" t="s">
        <v>36</v>
      </c>
      <c r="AX1094" s="13" t="s">
        <v>74</v>
      </c>
      <c r="AY1094" s="233" t="s">
        <v>131</v>
      </c>
    </row>
    <row r="1095" s="13" customFormat="1">
      <c r="A1095" s="13"/>
      <c r="B1095" s="223"/>
      <c r="C1095" s="224"/>
      <c r="D1095" s="216" t="s">
        <v>145</v>
      </c>
      <c r="E1095" s="225" t="s">
        <v>21</v>
      </c>
      <c r="F1095" s="226" t="s">
        <v>1573</v>
      </c>
      <c r="G1095" s="224"/>
      <c r="H1095" s="227">
        <v>4.5999999999999996</v>
      </c>
      <c r="I1095" s="228"/>
      <c r="J1095" s="224"/>
      <c r="K1095" s="224"/>
      <c r="L1095" s="229"/>
      <c r="M1095" s="230"/>
      <c r="N1095" s="231"/>
      <c r="O1095" s="231"/>
      <c r="P1095" s="231"/>
      <c r="Q1095" s="231"/>
      <c r="R1095" s="231"/>
      <c r="S1095" s="231"/>
      <c r="T1095" s="232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3" t="s">
        <v>145</v>
      </c>
      <c r="AU1095" s="233" t="s">
        <v>81</v>
      </c>
      <c r="AV1095" s="13" t="s">
        <v>81</v>
      </c>
      <c r="AW1095" s="13" t="s">
        <v>36</v>
      </c>
      <c r="AX1095" s="13" t="s">
        <v>74</v>
      </c>
      <c r="AY1095" s="233" t="s">
        <v>131</v>
      </c>
    </row>
    <row r="1096" s="15" customFormat="1">
      <c r="A1096" s="15"/>
      <c r="B1096" s="244"/>
      <c r="C1096" s="245"/>
      <c r="D1096" s="216" t="s">
        <v>145</v>
      </c>
      <c r="E1096" s="246" t="s">
        <v>21</v>
      </c>
      <c r="F1096" s="247" t="s">
        <v>166</v>
      </c>
      <c r="G1096" s="245"/>
      <c r="H1096" s="248">
        <v>9.6999999999999993</v>
      </c>
      <c r="I1096" s="249"/>
      <c r="J1096" s="245"/>
      <c r="K1096" s="245"/>
      <c r="L1096" s="250"/>
      <c r="M1096" s="251"/>
      <c r="N1096" s="252"/>
      <c r="O1096" s="252"/>
      <c r="P1096" s="252"/>
      <c r="Q1096" s="252"/>
      <c r="R1096" s="252"/>
      <c r="S1096" s="252"/>
      <c r="T1096" s="253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54" t="s">
        <v>145</v>
      </c>
      <c r="AU1096" s="254" t="s">
        <v>81</v>
      </c>
      <c r="AV1096" s="15" t="s">
        <v>139</v>
      </c>
      <c r="AW1096" s="15" t="s">
        <v>36</v>
      </c>
      <c r="AX1096" s="15" t="s">
        <v>79</v>
      </c>
      <c r="AY1096" s="254" t="s">
        <v>131</v>
      </c>
    </row>
    <row r="1097" s="2" customFormat="1" ht="16.5" customHeight="1">
      <c r="A1097" s="42"/>
      <c r="B1097" s="43"/>
      <c r="C1097" s="266" t="s">
        <v>1574</v>
      </c>
      <c r="D1097" s="266" t="s">
        <v>327</v>
      </c>
      <c r="E1097" s="267" t="s">
        <v>1575</v>
      </c>
      <c r="F1097" s="268" t="s">
        <v>1576</v>
      </c>
      <c r="G1097" s="269" t="s">
        <v>196</v>
      </c>
      <c r="H1097" s="270">
        <v>10.185000000000001</v>
      </c>
      <c r="I1097" s="271"/>
      <c r="J1097" s="272">
        <f>ROUND(I1097*H1097,2)</f>
        <v>0</v>
      </c>
      <c r="K1097" s="268" t="s">
        <v>138</v>
      </c>
      <c r="L1097" s="273"/>
      <c r="M1097" s="274" t="s">
        <v>21</v>
      </c>
      <c r="N1097" s="275" t="s">
        <v>45</v>
      </c>
      <c r="O1097" s="88"/>
      <c r="P1097" s="212">
        <f>O1097*H1097</f>
        <v>0</v>
      </c>
      <c r="Q1097" s="212">
        <v>0.00029999999999999997</v>
      </c>
      <c r="R1097" s="212">
        <f>Q1097*H1097</f>
        <v>0.0030555000000000001</v>
      </c>
      <c r="S1097" s="212">
        <v>0</v>
      </c>
      <c r="T1097" s="213">
        <f>S1097*H1097</f>
        <v>0</v>
      </c>
      <c r="U1097" s="42"/>
      <c r="V1097" s="42"/>
      <c r="W1097" s="42"/>
      <c r="X1097" s="42"/>
      <c r="Y1097" s="42"/>
      <c r="Z1097" s="42"/>
      <c r="AA1097" s="42"/>
      <c r="AB1097" s="42"/>
      <c r="AC1097" s="42"/>
      <c r="AD1097" s="42"/>
      <c r="AE1097" s="42"/>
      <c r="AR1097" s="214" t="s">
        <v>403</v>
      </c>
      <c r="AT1097" s="214" t="s">
        <v>327</v>
      </c>
      <c r="AU1097" s="214" t="s">
        <v>81</v>
      </c>
      <c r="AY1097" s="20" t="s">
        <v>131</v>
      </c>
      <c r="BE1097" s="215">
        <f>IF(N1097="základní",J1097,0)</f>
        <v>0</v>
      </c>
      <c r="BF1097" s="215">
        <f>IF(N1097="snížená",J1097,0)</f>
        <v>0</v>
      </c>
      <c r="BG1097" s="215">
        <f>IF(N1097="zákl. přenesená",J1097,0)</f>
        <v>0</v>
      </c>
      <c r="BH1097" s="215">
        <f>IF(N1097="sníž. přenesená",J1097,0)</f>
        <v>0</v>
      </c>
      <c r="BI1097" s="215">
        <f>IF(N1097="nulová",J1097,0)</f>
        <v>0</v>
      </c>
      <c r="BJ1097" s="20" t="s">
        <v>79</v>
      </c>
      <c r="BK1097" s="215">
        <f>ROUND(I1097*H1097,2)</f>
        <v>0</v>
      </c>
      <c r="BL1097" s="20" t="s">
        <v>273</v>
      </c>
      <c r="BM1097" s="214" t="s">
        <v>1577</v>
      </c>
    </row>
    <row r="1098" s="2" customFormat="1">
      <c r="A1098" s="42"/>
      <c r="B1098" s="43"/>
      <c r="C1098" s="44"/>
      <c r="D1098" s="216" t="s">
        <v>141</v>
      </c>
      <c r="E1098" s="44"/>
      <c r="F1098" s="217" t="s">
        <v>1576</v>
      </c>
      <c r="G1098" s="44"/>
      <c r="H1098" s="44"/>
      <c r="I1098" s="218"/>
      <c r="J1098" s="44"/>
      <c r="K1098" s="44"/>
      <c r="L1098" s="48"/>
      <c r="M1098" s="219"/>
      <c r="N1098" s="220"/>
      <c r="O1098" s="88"/>
      <c r="P1098" s="88"/>
      <c r="Q1098" s="88"/>
      <c r="R1098" s="88"/>
      <c r="S1098" s="88"/>
      <c r="T1098" s="89"/>
      <c r="U1098" s="42"/>
      <c r="V1098" s="42"/>
      <c r="W1098" s="42"/>
      <c r="X1098" s="42"/>
      <c r="Y1098" s="42"/>
      <c r="Z1098" s="42"/>
      <c r="AA1098" s="42"/>
      <c r="AB1098" s="42"/>
      <c r="AC1098" s="42"/>
      <c r="AD1098" s="42"/>
      <c r="AE1098" s="42"/>
      <c r="AT1098" s="20" t="s">
        <v>141</v>
      </c>
      <c r="AU1098" s="20" t="s">
        <v>81</v>
      </c>
    </row>
    <row r="1099" s="13" customFormat="1">
      <c r="A1099" s="13"/>
      <c r="B1099" s="223"/>
      <c r="C1099" s="224"/>
      <c r="D1099" s="216" t="s">
        <v>145</v>
      </c>
      <c r="E1099" s="224"/>
      <c r="F1099" s="226" t="s">
        <v>1578</v>
      </c>
      <c r="G1099" s="224"/>
      <c r="H1099" s="227">
        <v>10.185000000000001</v>
      </c>
      <c r="I1099" s="228"/>
      <c r="J1099" s="224"/>
      <c r="K1099" s="224"/>
      <c r="L1099" s="229"/>
      <c r="M1099" s="230"/>
      <c r="N1099" s="231"/>
      <c r="O1099" s="231"/>
      <c r="P1099" s="231"/>
      <c r="Q1099" s="231"/>
      <c r="R1099" s="231"/>
      <c r="S1099" s="231"/>
      <c r="T1099" s="232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3" t="s">
        <v>145</v>
      </c>
      <c r="AU1099" s="233" t="s">
        <v>81</v>
      </c>
      <c r="AV1099" s="13" t="s">
        <v>81</v>
      </c>
      <c r="AW1099" s="13" t="s">
        <v>4</v>
      </c>
      <c r="AX1099" s="13" t="s">
        <v>79</v>
      </c>
      <c r="AY1099" s="233" t="s">
        <v>131</v>
      </c>
    </row>
    <row r="1100" s="2" customFormat="1" ht="24.15" customHeight="1">
      <c r="A1100" s="42"/>
      <c r="B1100" s="43"/>
      <c r="C1100" s="203" t="s">
        <v>1579</v>
      </c>
      <c r="D1100" s="203" t="s">
        <v>134</v>
      </c>
      <c r="E1100" s="204" t="s">
        <v>1580</v>
      </c>
      <c r="F1100" s="205" t="s">
        <v>1581</v>
      </c>
      <c r="G1100" s="206" t="s">
        <v>170</v>
      </c>
      <c r="H1100" s="207">
        <v>0.151</v>
      </c>
      <c r="I1100" s="208"/>
      <c r="J1100" s="209">
        <f>ROUND(I1100*H1100,2)</f>
        <v>0</v>
      </c>
      <c r="K1100" s="205" t="s">
        <v>138</v>
      </c>
      <c r="L1100" s="48"/>
      <c r="M1100" s="210" t="s">
        <v>21</v>
      </c>
      <c r="N1100" s="211" t="s">
        <v>45</v>
      </c>
      <c r="O1100" s="88"/>
      <c r="P1100" s="212">
        <f>O1100*H1100</f>
        <v>0</v>
      </c>
      <c r="Q1100" s="212">
        <v>0</v>
      </c>
      <c r="R1100" s="212">
        <f>Q1100*H1100</f>
        <v>0</v>
      </c>
      <c r="S1100" s="212">
        <v>0</v>
      </c>
      <c r="T1100" s="213">
        <f>S1100*H1100</f>
        <v>0</v>
      </c>
      <c r="U1100" s="42"/>
      <c r="V1100" s="42"/>
      <c r="W1100" s="42"/>
      <c r="X1100" s="42"/>
      <c r="Y1100" s="42"/>
      <c r="Z1100" s="42"/>
      <c r="AA1100" s="42"/>
      <c r="AB1100" s="42"/>
      <c r="AC1100" s="42"/>
      <c r="AD1100" s="42"/>
      <c r="AE1100" s="42"/>
      <c r="AR1100" s="214" t="s">
        <v>273</v>
      </c>
      <c r="AT1100" s="214" t="s">
        <v>134</v>
      </c>
      <c r="AU1100" s="214" t="s">
        <v>81</v>
      </c>
      <c r="AY1100" s="20" t="s">
        <v>131</v>
      </c>
      <c r="BE1100" s="215">
        <f>IF(N1100="základní",J1100,0)</f>
        <v>0</v>
      </c>
      <c r="BF1100" s="215">
        <f>IF(N1100="snížená",J1100,0)</f>
        <v>0</v>
      </c>
      <c r="BG1100" s="215">
        <f>IF(N1100="zákl. přenesená",J1100,0)</f>
        <v>0</v>
      </c>
      <c r="BH1100" s="215">
        <f>IF(N1100="sníž. přenesená",J1100,0)</f>
        <v>0</v>
      </c>
      <c r="BI1100" s="215">
        <f>IF(N1100="nulová",J1100,0)</f>
        <v>0</v>
      </c>
      <c r="BJ1100" s="20" t="s">
        <v>79</v>
      </c>
      <c r="BK1100" s="215">
        <f>ROUND(I1100*H1100,2)</f>
        <v>0</v>
      </c>
      <c r="BL1100" s="20" t="s">
        <v>273</v>
      </c>
      <c r="BM1100" s="214" t="s">
        <v>1582</v>
      </c>
    </row>
    <row r="1101" s="2" customFormat="1">
      <c r="A1101" s="42"/>
      <c r="B1101" s="43"/>
      <c r="C1101" s="44"/>
      <c r="D1101" s="216" t="s">
        <v>141</v>
      </c>
      <c r="E1101" s="44"/>
      <c r="F1101" s="217" t="s">
        <v>1583</v>
      </c>
      <c r="G1101" s="44"/>
      <c r="H1101" s="44"/>
      <c r="I1101" s="218"/>
      <c r="J1101" s="44"/>
      <c r="K1101" s="44"/>
      <c r="L1101" s="48"/>
      <c r="M1101" s="219"/>
      <c r="N1101" s="220"/>
      <c r="O1101" s="88"/>
      <c r="P1101" s="88"/>
      <c r="Q1101" s="88"/>
      <c r="R1101" s="88"/>
      <c r="S1101" s="88"/>
      <c r="T1101" s="89"/>
      <c r="U1101" s="42"/>
      <c r="V1101" s="42"/>
      <c r="W1101" s="42"/>
      <c r="X1101" s="42"/>
      <c r="Y1101" s="42"/>
      <c r="Z1101" s="42"/>
      <c r="AA1101" s="42"/>
      <c r="AB1101" s="42"/>
      <c r="AC1101" s="42"/>
      <c r="AD1101" s="42"/>
      <c r="AE1101" s="42"/>
      <c r="AT1101" s="20" t="s">
        <v>141</v>
      </c>
      <c r="AU1101" s="20" t="s">
        <v>81</v>
      </c>
    </row>
    <row r="1102" s="2" customFormat="1">
      <c r="A1102" s="42"/>
      <c r="B1102" s="43"/>
      <c r="C1102" s="44"/>
      <c r="D1102" s="221" t="s">
        <v>143</v>
      </c>
      <c r="E1102" s="44"/>
      <c r="F1102" s="222" t="s">
        <v>1584</v>
      </c>
      <c r="G1102" s="44"/>
      <c r="H1102" s="44"/>
      <c r="I1102" s="218"/>
      <c r="J1102" s="44"/>
      <c r="K1102" s="44"/>
      <c r="L1102" s="48"/>
      <c r="M1102" s="219"/>
      <c r="N1102" s="220"/>
      <c r="O1102" s="88"/>
      <c r="P1102" s="88"/>
      <c r="Q1102" s="88"/>
      <c r="R1102" s="88"/>
      <c r="S1102" s="88"/>
      <c r="T1102" s="89"/>
      <c r="U1102" s="42"/>
      <c r="V1102" s="42"/>
      <c r="W1102" s="42"/>
      <c r="X1102" s="42"/>
      <c r="Y1102" s="42"/>
      <c r="Z1102" s="42"/>
      <c r="AA1102" s="42"/>
      <c r="AB1102" s="42"/>
      <c r="AC1102" s="42"/>
      <c r="AD1102" s="42"/>
      <c r="AE1102" s="42"/>
      <c r="AT1102" s="20" t="s">
        <v>143</v>
      </c>
      <c r="AU1102" s="20" t="s">
        <v>81</v>
      </c>
    </row>
    <row r="1103" s="12" customFormat="1" ht="22.8" customHeight="1">
      <c r="A1103" s="12"/>
      <c r="B1103" s="187"/>
      <c r="C1103" s="188"/>
      <c r="D1103" s="189" t="s">
        <v>73</v>
      </c>
      <c r="E1103" s="201" t="s">
        <v>1585</v>
      </c>
      <c r="F1103" s="201" t="s">
        <v>1586</v>
      </c>
      <c r="G1103" s="188"/>
      <c r="H1103" s="188"/>
      <c r="I1103" s="191"/>
      <c r="J1103" s="202">
        <f>BK1103</f>
        <v>0</v>
      </c>
      <c r="K1103" s="188"/>
      <c r="L1103" s="193"/>
      <c r="M1103" s="194"/>
      <c r="N1103" s="195"/>
      <c r="O1103" s="195"/>
      <c r="P1103" s="196">
        <f>SUM(P1104:P1135)</f>
        <v>0</v>
      </c>
      <c r="Q1103" s="195"/>
      <c r="R1103" s="196">
        <f>SUM(R1104:R1135)</f>
        <v>0.0028704200000000003</v>
      </c>
      <c r="S1103" s="195"/>
      <c r="T1103" s="197">
        <f>SUM(T1104:T1135)</f>
        <v>0</v>
      </c>
      <c r="U1103" s="12"/>
      <c r="V1103" s="12"/>
      <c r="W1103" s="12"/>
      <c r="X1103" s="12"/>
      <c r="Y1103" s="12"/>
      <c r="Z1103" s="12"/>
      <c r="AA1103" s="12"/>
      <c r="AB1103" s="12"/>
      <c r="AC1103" s="12"/>
      <c r="AD1103" s="12"/>
      <c r="AE1103" s="12"/>
      <c r="AR1103" s="198" t="s">
        <v>81</v>
      </c>
      <c r="AT1103" s="199" t="s">
        <v>73</v>
      </c>
      <c r="AU1103" s="199" t="s">
        <v>79</v>
      </c>
      <c r="AY1103" s="198" t="s">
        <v>131</v>
      </c>
      <c r="BK1103" s="200">
        <f>SUM(BK1104:BK1135)</f>
        <v>0</v>
      </c>
    </row>
    <row r="1104" s="2" customFormat="1" ht="24.15" customHeight="1">
      <c r="A1104" s="42"/>
      <c r="B1104" s="43"/>
      <c r="C1104" s="203" t="s">
        <v>1587</v>
      </c>
      <c r="D1104" s="203" t="s">
        <v>134</v>
      </c>
      <c r="E1104" s="204" t="s">
        <v>1588</v>
      </c>
      <c r="F1104" s="205" t="s">
        <v>1589</v>
      </c>
      <c r="G1104" s="206" t="s">
        <v>179</v>
      </c>
      <c r="H1104" s="207">
        <v>5.8579999999999997</v>
      </c>
      <c r="I1104" s="208"/>
      <c r="J1104" s="209">
        <f>ROUND(I1104*H1104,2)</f>
        <v>0</v>
      </c>
      <c r="K1104" s="205" t="s">
        <v>138</v>
      </c>
      <c r="L1104" s="48"/>
      <c r="M1104" s="210" t="s">
        <v>21</v>
      </c>
      <c r="N1104" s="211" t="s">
        <v>45</v>
      </c>
      <c r="O1104" s="88"/>
      <c r="P1104" s="212">
        <f>O1104*H1104</f>
        <v>0</v>
      </c>
      <c r="Q1104" s="212">
        <v>8.0000000000000007E-05</v>
      </c>
      <c r="R1104" s="212">
        <f>Q1104*H1104</f>
        <v>0.00046863999999999999</v>
      </c>
      <c r="S1104" s="212">
        <v>0</v>
      </c>
      <c r="T1104" s="213">
        <f>S1104*H1104</f>
        <v>0</v>
      </c>
      <c r="U1104" s="42"/>
      <c r="V1104" s="42"/>
      <c r="W1104" s="42"/>
      <c r="X1104" s="42"/>
      <c r="Y1104" s="42"/>
      <c r="Z1104" s="42"/>
      <c r="AA1104" s="42"/>
      <c r="AB1104" s="42"/>
      <c r="AC1104" s="42"/>
      <c r="AD1104" s="42"/>
      <c r="AE1104" s="42"/>
      <c r="AR1104" s="214" t="s">
        <v>273</v>
      </c>
      <c r="AT1104" s="214" t="s">
        <v>134</v>
      </c>
      <c r="AU1104" s="214" t="s">
        <v>81</v>
      </c>
      <c r="AY1104" s="20" t="s">
        <v>131</v>
      </c>
      <c r="BE1104" s="215">
        <f>IF(N1104="základní",J1104,0)</f>
        <v>0</v>
      </c>
      <c r="BF1104" s="215">
        <f>IF(N1104="snížená",J1104,0)</f>
        <v>0</v>
      </c>
      <c r="BG1104" s="215">
        <f>IF(N1104="zákl. přenesená",J1104,0)</f>
        <v>0</v>
      </c>
      <c r="BH1104" s="215">
        <f>IF(N1104="sníž. přenesená",J1104,0)</f>
        <v>0</v>
      </c>
      <c r="BI1104" s="215">
        <f>IF(N1104="nulová",J1104,0)</f>
        <v>0</v>
      </c>
      <c r="BJ1104" s="20" t="s">
        <v>79</v>
      </c>
      <c r="BK1104" s="215">
        <f>ROUND(I1104*H1104,2)</f>
        <v>0</v>
      </c>
      <c r="BL1104" s="20" t="s">
        <v>273</v>
      </c>
      <c r="BM1104" s="214" t="s">
        <v>1590</v>
      </c>
    </row>
    <row r="1105" s="2" customFormat="1">
      <c r="A1105" s="42"/>
      <c r="B1105" s="43"/>
      <c r="C1105" s="44"/>
      <c r="D1105" s="216" t="s">
        <v>141</v>
      </c>
      <c r="E1105" s="44"/>
      <c r="F1105" s="217" t="s">
        <v>1591</v>
      </c>
      <c r="G1105" s="44"/>
      <c r="H1105" s="44"/>
      <c r="I1105" s="218"/>
      <c r="J1105" s="44"/>
      <c r="K1105" s="44"/>
      <c r="L1105" s="48"/>
      <c r="M1105" s="219"/>
      <c r="N1105" s="220"/>
      <c r="O1105" s="88"/>
      <c r="P1105" s="88"/>
      <c r="Q1105" s="88"/>
      <c r="R1105" s="88"/>
      <c r="S1105" s="88"/>
      <c r="T1105" s="89"/>
      <c r="U1105" s="42"/>
      <c r="V1105" s="42"/>
      <c r="W1105" s="42"/>
      <c r="X1105" s="42"/>
      <c r="Y1105" s="42"/>
      <c r="Z1105" s="42"/>
      <c r="AA1105" s="42"/>
      <c r="AB1105" s="42"/>
      <c r="AC1105" s="42"/>
      <c r="AD1105" s="42"/>
      <c r="AE1105" s="42"/>
      <c r="AT1105" s="20" t="s">
        <v>141</v>
      </c>
      <c r="AU1105" s="20" t="s">
        <v>81</v>
      </c>
    </row>
    <row r="1106" s="2" customFormat="1">
      <c r="A1106" s="42"/>
      <c r="B1106" s="43"/>
      <c r="C1106" s="44"/>
      <c r="D1106" s="221" t="s">
        <v>143</v>
      </c>
      <c r="E1106" s="44"/>
      <c r="F1106" s="222" t="s">
        <v>1592</v>
      </c>
      <c r="G1106" s="44"/>
      <c r="H1106" s="44"/>
      <c r="I1106" s="218"/>
      <c r="J1106" s="44"/>
      <c r="K1106" s="44"/>
      <c r="L1106" s="48"/>
      <c r="M1106" s="219"/>
      <c r="N1106" s="220"/>
      <c r="O1106" s="88"/>
      <c r="P1106" s="88"/>
      <c r="Q1106" s="88"/>
      <c r="R1106" s="88"/>
      <c r="S1106" s="88"/>
      <c r="T1106" s="89"/>
      <c r="U1106" s="42"/>
      <c r="V1106" s="42"/>
      <c r="W1106" s="42"/>
      <c r="X1106" s="42"/>
      <c r="Y1106" s="42"/>
      <c r="Z1106" s="42"/>
      <c r="AA1106" s="42"/>
      <c r="AB1106" s="42"/>
      <c r="AC1106" s="42"/>
      <c r="AD1106" s="42"/>
      <c r="AE1106" s="42"/>
      <c r="AT1106" s="20" t="s">
        <v>143</v>
      </c>
      <c r="AU1106" s="20" t="s">
        <v>81</v>
      </c>
    </row>
    <row r="1107" s="14" customFormat="1">
      <c r="A1107" s="14"/>
      <c r="B1107" s="234"/>
      <c r="C1107" s="235"/>
      <c r="D1107" s="216" t="s">
        <v>145</v>
      </c>
      <c r="E1107" s="236" t="s">
        <v>21</v>
      </c>
      <c r="F1107" s="237" t="s">
        <v>1593</v>
      </c>
      <c r="G1107" s="235"/>
      <c r="H1107" s="236" t="s">
        <v>21</v>
      </c>
      <c r="I1107" s="238"/>
      <c r="J1107" s="235"/>
      <c r="K1107" s="235"/>
      <c r="L1107" s="239"/>
      <c r="M1107" s="240"/>
      <c r="N1107" s="241"/>
      <c r="O1107" s="241"/>
      <c r="P1107" s="241"/>
      <c r="Q1107" s="241"/>
      <c r="R1107" s="241"/>
      <c r="S1107" s="241"/>
      <c r="T1107" s="242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43" t="s">
        <v>145</v>
      </c>
      <c r="AU1107" s="243" t="s">
        <v>81</v>
      </c>
      <c r="AV1107" s="14" t="s">
        <v>79</v>
      </c>
      <c r="AW1107" s="14" t="s">
        <v>36</v>
      </c>
      <c r="AX1107" s="14" t="s">
        <v>74</v>
      </c>
      <c r="AY1107" s="243" t="s">
        <v>131</v>
      </c>
    </row>
    <row r="1108" s="13" customFormat="1">
      <c r="A1108" s="13"/>
      <c r="B1108" s="223"/>
      <c r="C1108" s="224"/>
      <c r="D1108" s="216" t="s">
        <v>145</v>
      </c>
      <c r="E1108" s="225" t="s">
        <v>21</v>
      </c>
      <c r="F1108" s="226" t="s">
        <v>1594</v>
      </c>
      <c r="G1108" s="224"/>
      <c r="H1108" s="227">
        <v>1.103</v>
      </c>
      <c r="I1108" s="228"/>
      <c r="J1108" s="224"/>
      <c r="K1108" s="224"/>
      <c r="L1108" s="229"/>
      <c r="M1108" s="230"/>
      <c r="N1108" s="231"/>
      <c r="O1108" s="231"/>
      <c r="P1108" s="231"/>
      <c r="Q1108" s="231"/>
      <c r="R1108" s="231"/>
      <c r="S1108" s="231"/>
      <c r="T1108" s="23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3" t="s">
        <v>145</v>
      </c>
      <c r="AU1108" s="233" t="s">
        <v>81</v>
      </c>
      <c r="AV1108" s="13" t="s">
        <v>81</v>
      </c>
      <c r="AW1108" s="13" t="s">
        <v>36</v>
      </c>
      <c r="AX1108" s="13" t="s">
        <v>74</v>
      </c>
      <c r="AY1108" s="233" t="s">
        <v>131</v>
      </c>
    </row>
    <row r="1109" s="13" customFormat="1">
      <c r="A1109" s="13"/>
      <c r="B1109" s="223"/>
      <c r="C1109" s="224"/>
      <c r="D1109" s="216" t="s">
        <v>145</v>
      </c>
      <c r="E1109" s="225" t="s">
        <v>21</v>
      </c>
      <c r="F1109" s="226" t="s">
        <v>1595</v>
      </c>
      <c r="G1109" s="224"/>
      <c r="H1109" s="227">
        <v>3.6749999999999998</v>
      </c>
      <c r="I1109" s="228"/>
      <c r="J1109" s="224"/>
      <c r="K1109" s="224"/>
      <c r="L1109" s="229"/>
      <c r="M1109" s="230"/>
      <c r="N1109" s="231"/>
      <c r="O1109" s="231"/>
      <c r="P1109" s="231"/>
      <c r="Q1109" s="231"/>
      <c r="R1109" s="231"/>
      <c r="S1109" s="231"/>
      <c r="T1109" s="232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3" t="s">
        <v>145</v>
      </c>
      <c r="AU1109" s="233" t="s">
        <v>81</v>
      </c>
      <c r="AV1109" s="13" t="s">
        <v>81</v>
      </c>
      <c r="AW1109" s="13" t="s">
        <v>36</v>
      </c>
      <c r="AX1109" s="13" t="s">
        <v>74</v>
      </c>
      <c r="AY1109" s="233" t="s">
        <v>131</v>
      </c>
    </row>
    <row r="1110" s="13" customFormat="1">
      <c r="A1110" s="13"/>
      <c r="B1110" s="223"/>
      <c r="C1110" s="224"/>
      <c r="D1110" s="216" t="s">
        <v>145</v>
      </c>
      <c r="E1110" s="225" t="s">
        <v>21</v>
      </c>
      <c r="F1110" s="226" t="s">
        <v>1596</v>
      </c>
      <c r="G1110" s="224"/>
      <c r="H1110" s="227">
        <v>1.0800000000000001</v>
      </c>
      <c r="I1110" s="228"/>
      <c r="J1110" s="224"/>
      <c r="K1110" s="224"/>
      <c r="L1110" s="229"/>
      <c r="M1110" s="230"/>
      <c r="N1110" s="231"/>
      <c r="O1110" s="231"/>
      <c r="P1110" s="231"/>
      <c r="Q1110" s="231"/>
      <c r="R1110" s="231"/>
      <c r="S1110" s="231"/>
      <c r="T1110" s="232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3" t="s">
        <v>145</v>
      </c>
      <c r="AU1110" s="233" t="s">
        <v>81</v>
      </c>
      <c r="AV1110" s="13" t="s">
        <v>81</v>
      </c>
      <c r="AW1110" s="13" t="s">
        <v>36</v>
      </c>
      <c r="AX1110" s="13" t="s">
        <v>74</v>
      </c>
      <c r="AY1110" s="233" t="s">
        <v>131</v>
      </c>
    </row>
    <row r="1111" s="15" customFormat="1">
      <c r="A1111" s="15"/>
      <c r="B1111" s="244"/>
      <c r="C1111" s="245"/>
      <c r="D1111" s="216" t="s">
        <v>145</v>
      </c>
      <c r="E1111" s="246" t="s">
        <v>21</v>
      </c>
      <c r="F1111" s="247" t="s">
        <v>166</v>
      </c>
      <c r="G1111" s="245"/>
      <c r="H1111" s="248">
        <v>5.8579999999999997</v>
      </c>
      <c r="I1111" s="249"/>
      <c r="J1111" s="245"/>
      <c r="K1111" s="245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54" t="s">
        <v>145</v>
      </c>
      <c r="AU1111" s="254" t="s">
        <v>81</v>
      </c>
      <c r="AV1111" s="15" t="s">
        <v>139</v>
      </c>
      <c r="AW1111" s="15" t="s">
        <v>36</v>
      </c>
      <c r="AX1111" s="15" t="s">
        <v>79</v>
      </c>
      <c r="AY1111" s="254" t="s">
        <v>131</v>
      </c>
    </row>
    <row r="1112" s="2" customFormat="1" ht="24.15" customHeight="1">
      <c r="A1112" s="42"/>
      <c r="B1112" s="43"/>
      <c r="C1112" s="203" t="s">
        <v>1597</v>
      </c>
      <c r="D1112" s="203" t="s">
        <v>134</v>
      </c>
      <c r="E1112" s="204" t="s">
        <v>1598</v>
      </c>
      <c r="F1112" s="205" t="s">
        <v>1599</v>
      </c>
      <c r="G1112" s="206" t="s">
        <v>179</v>
      </c>
      <c r="H1112" s="207">
        <v>5.8579999999999997</v>
      </c>
      <c r="I1112" s="208"/>
      <c r="J1112" s="209">
        <f>ROUND(I1112*H1112,2)</f>
        <v>0</v>
      </c>
      <c r="K1112" s="205" t="s">
        <v>138</v>
      </c>
      <c r="L1112" s="48"/>
      <c r="M1112" s="210" t="s">
        <v>21</v>
      </c>
      <c r="N1112" s="211" t="s">
        <v>45</v>
      </c>
      <c r="O1112" s="88"/>
      <c r="P1112" s="212">
        <f>O1112*H1112</f>
        <v>0</v>
      </c>
      <c r="Q1112" s="212">
        <v>0.00017000000000000001</v>
      </c>
      <c r="R1112" s="212">
        <f>Q1112*H1112</f>
        <v>0.0009958600000000001</v>
      </c>
      <c r="S1112" s="212">
        <v>0</v>
      </c>
      <c r="T1112" s="213">
        <f>S1112*H1112</f>
        <v>0</v>
      </c>
      <c r="U1112" s="42"/>
      <c r="V1112" s="42"/>
      <c r="W1112" s="42"/>
      <c r="X1112" s="42"/>
      <c r="Y1112" s="42"/>
      <c r="Z1112" s="42"/>
      <c r="AA1112" s="42"/>
      <c r="AB1112" s="42"/>
      <c r="AC1112" s="42"/>
      <c r="AD1112" s="42"/>
      <c r="AE1112" s="42"/>
      <c r="AR1112" s="214" t="s">
        <v>273</v>
      </c>
      <c r="AT1112" s="214" t="s">
        <v>134</v>
      </c>
      <c r="AU1112" s="214" t="s">
        <v>81</v>
      </c>
      <c r="AY1112" s="20" t="s">
        <v>131</v>
      </c>
      <c r="BE1112" s="215">
        <f>IF(N1112="základní",J1112,0)</f>
        <v>0</v>
      </c>
      <c r="BF1112" s="215">
        <f>IF(N1112="snížená",J1112,0)</f>
        <v>0</v>
      </c>
      <c r="BG1112" s="215">
        <f>IF(N1112="zákl. přenesená",J1112,0)</f>
        <v>0</v>
      </c>
      <c r="BH1112" s="215">
        <f>IF(N1112="sníž. přenesená",J1112,0)</f>
        <v>0</v>
      </c>
      <c r="BI1112" s="215">
        <f>IF(N1112="nulová",J1112,0)</f>
        <v>0</v>
      </c>
      <c r="BJ1112" s="20" t="s">
        <v>79</v>
      </c>
      <c r="BK1112" s="215">
        <f>ROUND(I1112*H1112,2)</f>
        <v>0</v>
      </c>
      <c r="BL1112" s="20" t="s">
        <v>273</v>
      </c>
      <c r="BM1112" s="214" t="s">
        <v>1600</v>
      </c>
    </row>
    <row r="1113" s="2" customFormat="1">
      <c r="A1113" s="42"/>
      <c r="B1113" s="43"/>
      <c r="C1113" s="44"/>
      <c r="D1113" s="216" t="s">
        <v>141</v>
      </c>
      <c r="E1113" s="44"/>
      <c r="F1113" s="217" t="s">
        <v>1601</v>
      </c>
      <c r="G1113" s="44"/>
      <c r="H1113" s="44"/>
      <c r="I1113" s="218"/>
      <c r="J1113" s="44"/>
      <c r="K1113" s="44"/>
      <c r="L1113" s="48"/>
      <c r="M1113" s="219"/>
      <c r="N1113" s="220"/>
      <c r="O1113" s="88"/>
      <c r="P1113" s="88"/>
      <c r="Q1113" s="88"/>
      <c r="R1113" s="88"/>
      <c r="S1113" s="88"/>
      <c r="T1113" s="89"/>
      <c r="U1113" s="42"/>
      <c r="V1113" s="42"/>
      <c r="W1113" s="42"/>
      <c r="X1113" s="42"/>
      <c r="Y1113" s="42"/>
      <c r="Z1113" s="42"/>
      <c r="AA1113" s="42"/>
      <c r="AB1113" s="42"/>
      <c r="AC1113" s="42"/>
      <c r="AD1113" s="42"/>
      <c r="AE1113" s="42"/>
      <c r="AT1113" s="20" t="s">
        <v>141</v>
      </c>
      <c r="AU1113" s="20" t="s">
        <v>81</v>
      </c>
    </row>
    <row r="1114" s="2" customFormat="1">
      <c r="A1114" s="42"/>
      <c r="B1114" s="43"/>
      <c r="C1114" s="44"/>
      <c r="D1114" s="221" t="s">
        <v>143</v>
      </c>
      <c r="E1114" s="44"/>
      <c r="F1114" s="222" t="s">
        <v>1602</v>
      </c>
      <c r="G1114" s="44"/>
      <c r="H1114" s="44"/>
      <c r="I1114" s="218"/>
      <c r="J1114" s="44"/>
      <c r="K1114" s="44"/>
      <c r="L1114" s="48"/>
      <c r="M1114" s="219"/>
      <c r="N1114" s="220"/>
      <c r="O1114" s="88"/>
      <c r="P1114" s="88"/>
      <c r="Q1114" s="88"/>
      <c r="R1114" s="88"/>
      <c r="S1114" s="88"/>
      <c r="T1114" s="89"/>
      <c r="U1114" s="42"/>
      <c r="V1114" s="42"/>
      <c r="W1114" s="42"/>
      <c r="X1114" s="42"/>
      <c r="Y1114" s="42"/>
      <c r="Z1114" s="42"/>
      <c r="AA1114" s="42"/>
      <c r="AB1114" s="42"/>
      <c r="AC1114" s="42"/>
      <c r="AD1114" s="42"/>
      <c r="AE1114" s="42"/>
      <c r="AT1114" s="20" t="s">
        <v>143</v>
      </c>
      <c r="AU1114" s="20" t="s">
        <v>81</v>
      </c>
    </row>
    <row r="1115" s="14" customFormat="1">
      <c r="A1115" s="14"/>
      <c r="B1115" s="234"/>
      <c r="C1115" s="235"/>
      <c r="D1115" s="216" t="s">
        <v>145</v>
      </c>
      <c r="E1115" s="236" t="s">
        <v>21</v>
      </c>
      <c r="F1115" s="237" t="s">
        <v>1593</v>
      </c>
      <c r="G1115" s="235"/>
      <c r="H1115" s="236" t="s">
        <v>21</v>
      </c>
      <c r="I1115" s="238"/>
      <c r="J1115" s="235"/>
      <c r="K1115" s="235"/>
      <c r="L1115" s="239"/>
      <c r="M1115" s="240"/>
      <c r="N1115" s="241"/>
      <c r="O1115" s="241"/>
      <c r="P1115" s="241"/>
      <c r="Q1115" s="241"/>
      <c r="R1115" s="241"/>
      <c r="S1115" s="241"/>
      <c r="T1115" s="242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43" t="s">
        <v>145</v>
      </c>
      <c r="AU1115" s="243" t="s">
        <v>81</v>
      </c>
      <c r="AV1115" s="14" t="s">
        <v>79</v>
      </c>
      <c r="AW1115" s="14" t="s">
        <v>36</v>
      </c>
      <c r="AX1115" s="14" t="s">
        <v>74</v>
      </c>
      <c r="AY1115" s="243" t="s">
        <v>131</v>
      </c>
    </row>
    <row r="1116" s="13" customFormat="1">
      <c r="A1116" s="13"/>
      <c r="B1116" s="223"/>
      <c r="C1116" s="224"/>
      <c r="D1116" s="216" t="s">
        <v>145</v>
      </c>
      <c r="E1116" s="225" t="s">
        <v>21</v>
      </c>
      <c r="F1116" s="226" t="s">
        <v>1594</v>
      </c>
      <c r="G1116" s="224"/>
      <c r="H1116" s="227">
        <v>1.103</v>
      </c>
      <c r="I1116" s="228"/>
      <c r="J1116" s="224"/>
      <c r="K1116" s="224"/>
      <c r="L1116" s="229"/>
      <c r="M1116" s="230"/>
      <c r="N1116" s="231"/>
      <c r="O1116" s="231"/>
      <c r="P1116" s="231"/>
      <c r="Q1116" s="231"/>
      <c r="R1116" s="231"/>
      <c r="S1116" s="231"/>
      <c r="T1116" s="23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33" t="s">
        <v>145</v>
      </c>
      <c r="AU1116" s="233" t="s">
        <v>81</v>
      </c>
      <c r="AV1116" s="13" t="s">
        <v>81</v>
      </c>
      <c r="AW1116" s="13" t="s">
        <v>36</v>
      </c>
      <c r="AX1116" s="13" t="s">
        <v>74</v>
      </c>
      <c r="AY1116" s="233" t="s">
        <v>131</v>
      </c>
    </row>
    <row r="1117" s="13" customFormat="1">
      <c r="A1117" s="13"/>
      <c r="B1117" s="223"/>
      <c r="C1117" s="224"/>
      <c r="D1117" s="216" t="s">
        <v>145</v>
      </c>
      <c r="E1117" s="225" t="s">
        <v>21</v>
      </c>
      <c r="F1117" s="226" t="s">
        <v>1595</v>
      </c>
      <c r="G1117" s="224"/>
      <c r="H1117" s="227">
        <v>3.6749999999999998</v>
      </c>
      <c r="I1117" s="228"/>
      <c r="J1117" s="224"/>
      <c r="K1117" s="224"/>
      <c r="L1117" s="229"/>
      <c r="M1117" s="230"/>
      <c r="N1117" s="231"/>
      <c r="O1117" s="231"/>
      <c r="P1117" s="231"/>
      <c r="Q1117" s="231"/>
      <c r="R1117" s="231"/>
      <c r="S1117" s="231"/>
      <c r="T1117" s="232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33" t="s">
        <v>145</v>
      </c>
      <c r="AU1117" s="233" t="s">
        <v>81</v>
      </c>
      <c r="AV1117" s="13" t="s">
        <v>81</v>
      </c>
      <c r="AW1117" s="13" t="s">
        <v>36</v>
      </c>
      <c r="AX1117" s="13" t="s">
        <v>74</v>
      </c>
      <c r="AY1117" s="233" t="s">
        <v>131</v>
      </c>
    </row>
    <row r="1118" s="13" customFormat="1">
      <c r="A1118" s="13"/>
      <c r="B1118" s="223"/>
      <c r="C1118" s="224"/>
      <c r="D1118" s="216" t="s">
        <v>145</v>
      </c>
      <c r="E1118" s="225" t="s">
        <v>21</v>
      </c>
      <c r="F1118" s="226" t="s">
        <v>1596</v>
      </c>
      <c r="G1118" s="224"/>
      <c r="H1118" s="227">
        <v>1.0800000000000001</v>
      </c>
      <c r="I1118" s="228"/>
      <c r="J1118" s="224"/>
      <c r="K1118" s="224"/>
      <c r="L1118" s="229"/>
      <c r="M1118" s="230"/>
      <c r="N1118" s="231"/>
      <c r="O1118" s="231"/>
      <c r="P1118" s="231"/>
      <c r="Q1118" s="231"/>
      <c r="R1118" s="231"/>
      <c r="S1118" s="231"/>
      <c r="T1118" s="232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3" t="s">
        <v>145</v>
      </c>
      <c r="AU1118" s="233" t="s">
        <v>81</v>
      </c>
      <c r="AV1118" s="13" t="s">
        <v>81</v>
      </c>
      <c r="AW1118" s="13" t="s">
        <v>36</v>
      </c>
      <c r="AX1118" s="13" t="s">
        <v>74</v>
      </c>
      <c r="AY1118" s="233" t="s">
        <v>131</v>
      </c>
    </row>
    <row r="1119" s="15" customFormat="1">
      <c r="A1119" s="15"/>
      <c r="B1119" s="244"/>
      <c r="C1119" s="245"/>
      <c r="D1119" s="216" t="s">
        <v>145</v>
      </c>
      <c r="E1119" s="246" t="s">
        <v>21</v>
      </c>
      <c r="F1119" s="247" t="s">
        <v>166</v>
      </c>
      <c r="G1119" s="245"/>
      <c r="H1119" s="248">
        <v>5.8579999999999997</v>
      </c>
      <c r="I1119" s="249"/>
      <c r="J1119" s="245"/>
      <c r="K1119" s="245"/>
      <c r="L1119" s="250"/>
      <c r="M1119" s="251"/>
      <c r="N1119" s="252"/>
      <c r="O1119" s="252"/>
      <c r="P1119" s="252"/>
      <c r="Q1119" s="252"/>
      <c r="R1119" s="252"/>
      <c r="S1119" s="252"/>
      <c r="T1119" s="253"/>
      <c r="U1119" s="15"/>
      <c r="V1119" s="15"/>
      <c r="W1119" s="15"/>
      <c r="X1119" s="15"/>
      <c r="Y1119" s="15"/>
      <c r="Z1119" s="15"/>
      <c r="AA1119" s="15"/>
      <c r="AB1119" s="15"/>
      <c r="AC1119" s="15"/>
      <c r="AD1119" s="15"/>
      <c r="AE1119" s="15"/>
      <c r="AT1119" s="254" t="s">
        <v>145</v>
      </c>
      <c r="AU1119" s="254" t="s">
        <v>81</v>
      </c>
      <c r="AV1119" s="15" t="s">
        <v>139</v>
      </c>
      <c r="AW1119" s="15" t="s">
        <v>36</v>
      </c>
      <c r="AX1119" s="15" t="s">
        <v>79</v>
      </c>
      <c r="AY1119" s="254" t="s">
        <v>131</v>
      </c>
    </row>
    <row r="1120" s="2" customFormat="1" ht="24.15" customHeight="1">
      <c r="A1120" s="42"/>
      <c r="B1120" s="43"/>
      <c r="C1120" s="203" t="s">
        <v>1603</v>
      </c>
      <c r="D1120" s="203" t="s">
        <v>134</v>
      </c>
      <c r="E1120" s="204" t="s">
        <v>1604</v>
      </c>
      <c r="F1120" s="205" t="s">
        <v>1605</v>
      </c>
      <c r="G1120" s="206" t="s">
        <v>179</v>
      </c>
      <c r="H1120" s="207">
        <v>5.8579999999999997</v>
      </c>
      <c r="I1120" s="208"/>
      <c r="J1120" s="209">
        <f>ROUND(I1120*H1120,2)</f>
        <v>0</v>
      </c>
      <c r="K1120" s="205" t="s">
        <v>138</v>
      </c>
      <c r="L1120" s="48"/>
      <c r="M1120" s="210" t="s">
        <v>21</v>
      </c>
      <c r="N1120" s="211" t="s">
        <v>45</v>
      </c>
      <c r="O1120" s="88"/>
      <c r="P1120" s="212">
        <f>O1120*H1120</f>
        <v>0</v>
      </c>
      <c r="Q1120" s="212">
        <v>0.00012</v>
      </c>
      <c r="R1120" s="212">
        <f>Q1120*H1120</f>
        <v>0.00070295999999999998</v>
      </c>
      <c r="S1120" s="212">
        <v>0</v>
      </c>
      <c r="T1120" s="213">
        <f>S1120*H1120</f>
        <v>0</v>
      </c>
      <c r="U1120" s="42"/>
      <c r="V1120" s="42"/>
      <c r="W1120" s="42"/>
      <c r="X1120" s="42"/>
      <c r="Y1120" s="42"/>
      <c r="Z1120" s="42"/>
      <c r="AA1120" s="42"/>
      <c r="AB1120" s="42"/>
      <c r="AC1120" s="42"/>
      <c r="AD1120" s="42"/>
      <c r="AE1120" s="42"/>
      <c r="AR1120" s="214" t="s">
        <v>273</v>
      </c>
      <c r="AT1120" s="214" t="s">
        <v>134</v>
      </c>
      <c r="AU1120" s="214" t="s">
        <v>81</v>
      </c>
      <c r="AY1120" s="20" t="s">
        <v>131</v>
      </c>
      <c r="BE1120" s="215">
        <f>IF(N1120="základní",J1120,0)</f>
        <v>0</v>
      </c>
      <c r="BF1120" s="215">
        <f>IF(N1120="snížená",J1120,0)</f>
        <v>0</v>
      </c>
      <c r="BG1120" s="215">
        <f>IF(N1120="zákl. přenesená",J1120,0)</f>
        <v>0</v>
      </c>
      <c r="BH1120" s="215">
        <f>IF(N1120="sníž. přenesená",J1120,0)</f>
        <v>0</v>
      </c>
      <c r="BI1120" s="215">
        <f>IF(N1120="nulová",J1120,0)</f>
        <v>0</v>
      </c>
      <c r="BJ1120" s="20" t="s">
        <v>79</v>
      </c>
      <c r="BK1120" s="215">
        <f>ROUND(I1120*H1120,2)</f>
        <v>0</v>
      </c>
      <c r="BL1120" s="20" t="s">
        <v>273</v>
      </c>
      <c r="BM1120" s="214" t="s">
        <v>1606</v>
      </c>
    </row>
    <row r="1121" s="2" customFormat="1">
      <c r="A1121" s="42"/>
      <c r="B1121" s="43"/>
      <c r="C1121" s="44"/>
      <c r="D1121" s="216" t="s">
        <v>141</v>
      </c>
      <c r="E1121" s="44"/>
      <c r="F1121" s="217" t="s">
        <v>1607</v>
      </c>
      <c r="G1121" s="44"/>
      <c r="H1121" s="44"/>
      <c r="I1121" s="218"/>
      <c r="J1121" s="44"/>
      <c r="K1121" s="44"/>
      <c r="L1121" s="48"/>
      <c r="M1121" s="219"/>
      <c r="N1121" s="220"/>
      <c r="O1121" s="88"/>
      <c r="P1121" s="88"/>
      <c r="Q1121" s="88"/>
      <c r="R1121" s="88"/>
      <c r="S1121" s="88"/>
      <c r="T1121" s="89"/>
      <c r="U1121" s="42"/>
      <c r="V1121" s="42"/>
      <c r="W1121" s="42"/>
      <c r="X1121" s="42"/>
      <c r="Y1121" s="42"/>
      <c r="Z1121" s="42"/>
      <c r="AA1121" s="42"/>
      <c r="AB1121" s="42"/>
      <c r="AC1121" s="42"/>
      <c r="AD1121" s="42"/>
      <c r="AE1121" s="42"/>
      <c r="AT1121" s="20" t="s">
        <v>141</v>
      </c>
      <c r="AU1121" s="20" t="s">
        <v>81</v>
      </c>
    </row>
    <row r="1122" s="2" customFormat="1">
      <c r="A1122" s="42"/>
      <c r="B1122" s="43"/>
      <c r="C1122" s="44"/>
      <c r="D1122" s="221" t="s">
        <v>143</v>
      </c>
      <c r="E1122" s="44"/>
      <c r="F1122" s="222" t="s">
        <v>1608</v>
      </c>
      <c r="G1122" s="44"/>
      <c r="H1122" s="44"/>
      <c r="I1122" s="218"/>
      <c r="J1122" s="44"/>
      <c r="K1122" s="44"/>
      <c r="L1122" s="48"/>
      <c r="M1122" s="219"/>
      <c r="N1122" s="220"/>
      <c r="O1122" s="88"/>
      <c r="P1122" s="88"/>
      <c r="Q1122" s="88"/>
      <c r="R1122" s="88"/>
      <c r="S1122" s="88"/>
      <c r="T1122" s="89"/>
      <c r="U1122" s="42"/>
      <c r="V1122" s="42"/>
      <c r="W1122" s="42"/>
      <c r="X1122" s="42"/>
      <c r="Y1122" s="42"/>
      <c r="Z1122" s="42"/>
      <c r="AA1122" s="42"/>
      <c r="AB1122" s="42"/>
      <c r="AC1122" s="42"/>
      <c r="AD1122" s="42"/>
      <c r="AE1122" s="42"/>
      <c r="AT1122" s="20" t="s">
        <v>143</v>
      </c>
      <c r="AU1122" s="20" t="s">
        <v>81</v>
      </c>
    </row>
    <row r="1123" s="14" customFormat="1">
      <c r="A1123" s="14"/>
      <c r="B1123" s="234"/>
      <c r="C1123" s="235"/>
      <c r="D1123" s="216" t="s">
        <v>145</v>
      </c>
      <c r="E1123" s="236" t="s">
        <v>21</v>
      </c>
      <c r="F1123" s="237" t="s">
        <v>1593</v>
      </c>
      <c r="G1123" s="235"/>
      <c r="H1123" s="236" t="s">
        <v>21</v>
      </c>
      <c r="I1123" s="238"/>
      <c r="J1123" s="235"/>
      <c r="K1123" s="235"/>
      <c r="L1123" s="239"/>
      <c r="M1123" s="240"/>
      <c r="N1123" s="241"/>
      <c r="O1123" s="241"/>
      <c r="P1123" s="241"/>
      <c r="Q1123" s="241"/>
      <c r="R1123" s="241"/>
      <c r="S1123" s="241"/>
      <c r="T1123" s="242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3" t="s">
        <v>145</v>
      </c>
      <c r="AU1123" s="243" t="s">
        <v>81</v>
      </c>
      <c r="AV1123" s="14" t="s">
        <v>79</v>
      </c>
      <c r="AW1123" s="14" t="s">
        <v>36</v>
      </c>
      <c r="AX1123" s="14" t="s">
        <v>74</v>
      </c>
      <c r="AY1123" s="243" t="s">
        <v>131</v>
      </c>
    </row>
    <row r="1124" s="13" customFormat="1">
      <c r="A1124" s="13"/>
      <c r="B1124" s="223"/>
      <c r="C1124" s="224"/>
      <c r="D1124" s="216" t="s">
        <v>145</v>
      </c>
      <c r="E1124" s="225" t="s">
        <v>21</v>
      </c>
      <c r="F1124" s="226" t="s">
        <v>1594</v>
      </c>
      <c r="G1124" s="224"/>
      <c r="H1124" s="227">
        <v>1.103</v>
      </c>
      <c r="I1124" s="228"/>
      <c r="J1124" s="224"/>
      <c r="K1124" s="224"/>
      <c r="L1124" s="229"/>
      <c r="M1124" s="230"/>
      <c r="N1124" s="231"/>
      <c r="O1124" s="231"/>
      <c r="P1124" s="231"/>
      <c r="Q1124" s="231"/>
      <c r="R1124" s="231"/>
      <c r="S1124" s="231"/>
      <c r="T1124" s="232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3" t="s">
        <v>145</v>
      </c>
      <c r="AU1124" s="233" t="s">
        <v>81</v>
      </c>
      <c r="AV1124" s="13" t="s">
        <v>81</v>
      </c>
      <c r="AW1124" s="13" t="s">
        <v>36</v>
      </c>
      <c r="AX1124" s="13" t="s">
        <v>74</v>
      </c>
      <c r="AY1124" s="233" t="s">
        <v>131</v>
      </c>
    </row>
    <row r="1125" s="13" customFormat="1">
      <c r="A1125" s="13"/>
      <c r="B1125" s="223"/>
      <c r="C1125" s="224"/>
      <c r="D1125" s="216" t="s">
        <v>145</v>
      </c>
      <c r="E1125" s="225" t="s">
        <v>21</v>
      </c>
      <c r="F1125" s="226" t="s">
        <v>1595</v>
      </c>
      <c r="G1125" s="224"/>
      <c r="H1125" s="227">
        <v>3.6749999999999998</v>
      </c>
      <c r="I1125" s="228"/>
      <c r="J1125" s="224"/>
      <c r="K1125" s="224"/>
      <c r="L1125" s="229"/>
      <c r="M1125" s="230"/>
      <c r="N1125" s="231"/>
      <c r="O1125" s="231"/>
      <c r="P1125" s="231"/>
      <c r="Q1125" s="231"/>
      <c r="R1125" s="231"/>
      <c r="S1125" s="231"/>
      <c r="T1125" s="232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3" t="s">
        <v>145</v>
      </c>
      <c r="AU1125" s="233" t="s">
        <v>81</v>
      </c>
      <c r="AV1125" s="13" t="s">
        <v>81</v>
      </c>
      <c r="AW1125" s="13" t="s">
        <v>36</v>
      </c>
      <c r="AX1125" s="13" t="s">
        <v>74</v>
      </c>
      <c r="AY1125" s="233" t="s">
        <v>131</v>
      </c>
    </row>
    <row r="1126" s="13" customFormat="1">
      <c r="A1126" s="13"/>
      <c r="B1126" s="223"/>
      <c r="C1126" s="224"/>
      <c r="D1126" s="216" t="s">
        <v>145</v>
      </c>
      <c r="E1126" s="225" t="s">
        <v>21</v>
      </c>
      <c r="F1126" s="226" t="s">
        <v>1596</v>
      </c>
      <c r="G1126" s="224"/>
      <c r="H1126" s="227">
        <v>1.0800000000000001</v>
      </c>
      <c r="I1126" s="228"/>
      <c r="J1126" s="224"/>
      <c r="K1126" s="224"/>
      <c r="L1126" s="229"/>
      <c r="M1126" s="230"/>
      <c r="N1126" s="231"/>
      <c r="O1126" s="231"/>
      <c r="P1126" s="231"/>
      <c r="Q1126" s="231"/>
      <c r="R1126" s="231"/>
      <c r="S1126" s="231"/>
      <c r="T1126" s="232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3" t="s">
        <v>145</v>
      </c>
      <c r="AU1126" s="233" t="s">
        <v>81</v>
      </c>
      <c r="AV1126" s="13" t="s">
        <v>81</v>
      </c>
      <c r="AW1126" s="13" t="s">
        <v>36</v>
      </c>
      <c r="AX1126" s="13" t="s">
        <v>74</v>
      </c>
      <c r="AY1126" s="233" t="s">
        <v>131</v>
      </c>
    </row>
    <row r="1127" s="15" customFormat="1">
      <c r="A1127" s="15"/>
      <c r="B1127" s="244"/>
      <c r="C1127" s="245"/>
      <c r="D1127" s="216" t="s">
        <v>145</v>
      </c>
      <c r="E1127" s="246" t="s">
        <v>21</v>
      </c>
      <c r="F1127" s="247" t="s">
        <v>166</v>
      </c>
      <c r="G1127" s="245"/>
      <c r="H1127" s="248">
        <v>5.8579999999999997</v>
      </c>
      <c r="I1127" s="249"/>
      <c r="J1127" s="245"/>
      <c r="K1127" s="245"/>
      <c r="L1127" s="250"/>
      <c r="M1127" s="251"/>
      <c r="N1127" s="252"/>
      <c r="O1127" s="252"/>
      <c r="P1127" s="252"/>
      <c r="Q1127" s="252"/>
      <c r="R1127" s="252"/>
      <c r="S1127" s="252"/>
      <c r="T1127" s="253"/>
      <c r="U1127" s="15"/>
      <c r="V1127" s="15"/>
      <c r="W1127" s="15"/>
      <c r="X1127" s="15"/>
      <c r="Y1127" s="15"/>
      <c r="Z1127" s="15"/>
      <c r="AA1127" s="15"/>
      <c r="AB1127" s="15"/>
      <c r="AC1127" s="15"/>
      <c r="AD1127" s="15"/>
      <c r="AE1127" s="15"/>
      <c r="AT1127" s="254" t="s">
        <v>145</v>
      </c>
      <c r="AU1127" s="254" t="s">
        <v>81</v>
      </c>
      <c r="AV1127" s="15" t="s">
        <v>139</v>
      </c>
      <c r="AW1127" s="15" t="s">
        <v>36</v>
      </c>
      <c r="AX1127" s="15" t="s">
        <v>79</v>
      </c>
      <c r="AY1127" s="254" t="s">
        <v>131</v>
      </c>
    </row>
    <row r="1128" s="2" customFormat="1" ht="24.15" customHeight="1">
      <c r="A1128" s="42"/>
      <c r="B1128" s="43"/>
      <c r="C1128" s="203" t="s">
        <v>1609</v>
      </c>
      <c r="D1128" s="203" t="s">
        <v>134</v>
      </c>
      <c r="E1128" s="204" t="s">
        <v>1610</v>
      </c>
      <c r="F1128" s="205" t="s">
        <v>1611</v>
      </c>
      <c r="G1128" s="206" t="s">
        <v>179</v>
      </c>
      <c r="H1128" s="207">
        <v>5.8579999999999997</v>
      </c>
      <c r="I1128" s="208"/>
      <c r="J1128" s="209">
        <f>ROUND(I1128*H1128,2)</f>
        <v>0</v>
      </c>
      <c r="K1128" s="205" t="s">
        <v>138</v>
      </c>
      <c r="L1128" s="48"/>
      <c r="M1128" s="210" t="s">
        <v>21</v>
      </c>
      <c r="N1128" s="211" t="s">
        <v>45</v>
      </c>
      <c r="O1128" s="88"/>
      <c r="P1128" s="212">
        <f>O1128*H1128</f>
        <v>0</v>
      </c>
      <c r="Q1128" s="212">
        <v>0.00012</v>
      </c>
      <c r="R1128" s="212">
        <f>Q1128*H1128</f>
        <v>0.00070295999999999998</v>
      </c>
      <c r="S1128" s="212">
        <v>0</v>
      </c>
      <c r="T1128" s="213">
        <f>S1128*H1128</f>
        <v>0</v>
      </c>
      <c r="U1128" s="42"/>
      <c r="V1128" s="42"/>
      <c r="W1128" s="42"/>
      <c r="X1128" s="42"/>
      <c r="Y1128" s="42"/>
      <c r="Z1128" s="42"/>
      <c r="AA1128" s="42"/>
      <c r="AB1128" s="42"/>
      <c r="AC1128" s="42"/>
      <c r="AD1128" s="42"/>
      <c r="AE1128" s="42"/>
      <c r="AR1128" s="214" t="s">
        <v>273</v>
      </c>
      <c r="AT1128" s="214" t="s">
        <v>134</v>
      </c>
      <c r="AU1128" s="214" t="s">
        <v>81</v>
      </c>
      <c r="AY1128" s="20" t="s">
        <v>131</v>
      </c>
      <c r="BE1128" s="215">
        <f>IF(N1128="základní",J1128,0)</f>
        <v>0</v>
      </c>
      <c r="BF1128" s="215">
        <f>IF(N1128="snížená",J1128,0)</f>
        <v>0</v>
      </c>
      <c r="BG1128" s="215">
        <f>IF(N1128="zákl. přenesená",J1128,0)</f>
        <v>0</v>
      </c>
      <c r="BH1128" s="215">
        <f>IF(N1128="sníž. přenesená",J1128,0)</f>
        <v>0</v>
      </c>
      <c r="BI1128" s="215">
        <f>IF(N1128="nulová",J1128,0)</f>
        <v>0</v>
      </c>
      <c r="BJ1128" s="20" t="s">
        <v>79</v>
      </c>
      <c r="BK1128" s="215">
        <f>ROUND(I1128*H1128,2)</f>
        <v>0</v>
      </c>
      <c r="BL1128" s="20" t="s">
        <v>273</v>
      </c>
      <c r="BM1128" s="214" t="s">
        <v>1612</v>
      </c>
    </row>
    <row r="1129" s="2" customFormat="1">
      <c r="A1129" s="42"/>
      <c r="B1129" s="43"/>
      <c r="C1129" s="44"/>
      <c r="D1129" s="216" t="s">
        <v>141</v>
      </c>
      <c r="E1129" s="44"/>
      <c r="F1129" s="217" t="s">
        <v>1613</v>
      </c>
      <c r="G1129" s="44"/>
      <c r="H1129" s="44"/>
      <c r="I1129" s="218"/>
      <c r="J1129" s="44"/>
      <c r="K1129" s="44"/>
      <c r="L1129" s="48"/>
      <c r="M1129" s="219"/>
      <c r="N1129" s="220"/>
      <c r="O1129" s="88"/>
      <c r="P1129" s="88"/>
      <c r="Q1129" s="88"/>
      <c r="R1129" s="88"/>
      <c r="S1129" s="88"/>
      <c r="T1129" s="89"/>
      <c r="U1129" s="42"/>
      <c r="V1129" s="42"/>
      <c r="W1129" s="42"/>
      <c r="X1129" s="42"/>
      <c r="Y1129" s="42"/>
      <c r="Z1129" s="42"/>
      <c r="AA1129" s="42"/>
      <c r="AB1129" s="42"/>
      <c r="AC1129" s="42"/>
      <c r="AD1129" s="42"/>
      <c r="AE1129" s="42"/>
      <c r="AT1129" s="20" t="s">
        <v>141</v>
      </c>
      <c r="AU1129" s="20" t="s">
        <v>81</v>
      </c>
    </row>
    <row r="1130" s="2" customFormat="1">
      <c r="A1130" s="42"/>
      <c r="B1130" s="43"/>
      <c r="C1130" s="44"/>
      <c r="D1130" s="221" t="s">
        <v>143</v>
      </c>
      <c r="E1130" s="44"/>
      <c r="F1130" s="222" t="s">
        <v>1614</v>
      </c>
      <c r="G1130" s="44"/>
      <c r="H1130" s="44"/>
      <c r="I1130" s="218"/>
      <c r="J1130" s="44"/>
      <c r="K1130" s="44"/>
      <c r="L1130" s="48"/>
      <c r="M1130" s="219"/>
      <c r="N1130" s="220"/>
      <c r="O1130" s="88"/>
      <c r="P1130" s="88"/>
      <c r="Q1130" s="88"/>
      <c r="R1130" s="88"/>
      <c r="S1130" s="88"/>
      <c r="T1130" s="89"/>
      <c r="U1130" s="42"/>
      <c r="V1130" s="42"/>
      <c r="W1130" s="42"/>
      <c r="X1130" s="42"/>
      <c r="Y1130" s="42"/>
      <c r="Z1130" s="42"/>
      <c r="AA1130" s="42"/>
      <c r="AB1130" s="42"/>
      <c r="AC1130" s="42"/>
      <c r="AD1130" s="42"/>
      <c r="AE1130" s="42"/>
      <c r="AT1130" s="20" t="s">
        <v>143</v>
      </c>
      <c r="AU1130" s="20" t="s">
        <v>81</v>
      </c>
    </row>
    <row r="1131" s="14" customFormat="1">
      <c r="A1131" s="14"/>
      <c r="B1131" s="234"/>
      <c r="C1131" s="235"/>
      <c r="D1131" s="216" t="s">
        <v>145</v>
      </c>
      <c r="E1131" s="236" t="s">
        <v>21</v>
      </c>
      <c r="F1131" s="237" t="s">
        <v>1593</v>
      </c>
      <c r="G1131" s="235"/>
      <c r="H1131" s="236" t="s">
        <v>21</v>
      </c>
      <c r="I1131" s="238"/>
      <c r="J1131" s="235"/>
      <c r="K1131" s="235"/>
      <c r="L1131" s="239"/>
      <c r="M1131" s="240"/>
      <c r="N1131" s="241"/>
      <c r="O1131" s="241"/>
      <c r="P1131" s="241"/>
      <c r="Q1131" s="241"/>
      <c r="R1131" s="241"/>
      <c r="S1131" s="241"/>
      <c r="T1131" s="242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3" t="s">
        <v>145</v>
      </c>
      <c r="AU1131" s="243" t="s">
        <v>81</v>
      </c>
      <c r="AV1131" s="14" t="s">
        <v>79</v>
      </c>
      <c r="AW1131" s="14" t="s">
        <v>36</v>
      </c>
      <c r="AX1131" s="14" t="s">
        <v>74</v>
      </c>
      <c r="AY1131" s="243" t="s">
        <v>131</v>
      </c>
    </row>
    <row r="1132" s="13" customFormat="1">
      <c r="A1132" s="13"/>
      <c r="B1132" s="223"/>
      <c r="C1132" s="224"/>
      <c r="D1132" s="216" t="s">
        <v>145</v>
      </c>
      <c r="E1132" s="225" t="s">
        <v>21</v>
      </c>
      <c r="F1132" s="226" t="s">
        <v>1594</v>
      </c>
      <c r="G1132" s="224"/>
      <c r="H1132" s="227">
        <v>1.103</v>
      </c>
      <c r="I1132" s="228"/>
      <c r="J1132" s="224"/>
      <c r="K1132" s="224"/>
      <c r="L1132" s="229"/>
      <c r="M1132" s="230"/>
      <c r="N1132" s="231"/>
      <c r="O1132" s="231"/>
      <c r="P1132" s="231"/>
      <c r="Q1132" s="231"/>
      <c r="R1132" s="231"/>
      <c r="S1132" s="231"/>
      <c r="T1132" s="232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3" t="s">
        <v>145</v>
      </c>
      <c r="AU1132" s="233" t="s">
        <v>81</v>
      </c>
      <c r="AV1132" s="13" t="s">
        <v>81</v>
      </c>
      <c r="AW1132" s="13" t="s">
        <v>36</v>
      </c>
      <c r="AX1132" s="13" t="s">
        <v>74</v>
      </c>
      <c r="AY1132" s="233" t="s">
        <v>131</v>
      </c>
    </row>
    <row r="1133" s="13" customFormat="1">
      <c r="A1133" s="13"/>
      <c r="B1133" s="223"/>
      <c r="C1133" s="224"/>
      <c r="D1133" s="216" t="s">
        <v>145</v>
      </c>
      <c r="E1133" s="225" t="s">
        <v>21</v>
      </c>
      <c r="F1133" s="226" t="s">
        <v>1595</v>
      </c>
      <c r="G1133" s="224"/>
      <c r="H1133" s="227">
        <v>3.6749999999999998</v>
      </c>
      <c r="I1133" s="228"/>
      <c r="J1133" s="224"/>
      <c r="K1133" s="224"/>
      <c r="L1133" s="229"/>
      <c r="M1133" s="230"/>
      <c r="N1133" s="231"/>
      <c r="O1133" s="231"/>
      <c r="P1133" s="231"/>
      <c r="Q1133" s="231"/>
      <c r="R1133" s="231"/>
      <c r="S1133" s="231"/>
      <c r="T1133" s="232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3" t="s">
        <v>145</v>
      </c>
      <c r="AU1133" s="233" t="s">
        <v>81</v>
      </c>
      <c r="AV1133" s="13" t="s">
        <v>81</v>
      </c>
      <c r="AW1133" s="13" t="s">
        <v>36</v>
      </c>
      <c r="AX1133" s="13" t="s">
        <v>74</v>
      </c>
      <c r="AY1133" s="233" t="s">
        <v>131</v>
      </c>
    </row>
    <row r="1134" s="13" customFormat="1">
      <c r="A1134" s="13"/>
      <c r="B1134" s="223"/>
      <c r="C1134" s="224"/>
      <c r="D1134" s="216" t="s">
        <v>145</v>
      </c>
      <c r="E1134" s="225" t="s">
        <v>21</v>
      </c>
      <c r="F1134" s="226" t="s">
        <v>1596</v>
      </c>
      <c r="G1134" s="224"/>
      <c r="H1134" s="227">
        <v>1.0800000000000001</v>
      </c>
      <c r="I1134" s="228"/>
      <c r="J1134" s="224"/>
      <c r="K1134" s="224"/>
      <c r="L1134" s="229"/>
      <c r="M1134" s="230"/>
      <c r="N1134" s="231"/>
      <c r="O1134" s="231"/>
      <c r="P1134" s="231"/>
      <c r="Q1134" s="231"/>
      <c r="R1134" s="231"/>
      <c r="S1134" s="231"/>
      <c r="T1134" s="232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3" t="s">
        <v>145</v>
      </c>
      <c r="AU1134" s="233" t="s">
        <v>81</v>
      </c>
      <c r="AV1134" s="13" t="s">
        <v>81</v>
      </c>
      <c r="AW1134" s="13" t="s">
        <v>36</v>
      </c>
      <c r="AX1134" s="13" t="s">
        <v>74</v>
      </c>
      <c r="AY1134" s="233" t="s">
        <v>131</v>
      </c>
    </row>
    <row r="1135" s="15" customFormat="1">
      <c r="A1135" s="15"/>
      <c r="B1135" s="244"/>
      <c r="C1135" s="245"/>
      <c r="D1135" s="216" t="s">
        <v>145</v>
      </c>
      <c r="E1135" s="246" t="s">
        <v>21</v>
      </c>
      <c r="F1135" s="247" t="s">
        <v>166</v>
      </c>
      <c r="G1135" s="245"/>
      <c r="H1135" s="248">
        <v>5.8579999999999997</v>
      </c>
      <c r="I1135" s="249"/>
      <c r="J1135" s="245"/>
      <c r="K1135" s="245"/>
      <c r="L1135" s="250"/>
      <c r="M1135" s="251"/>
      <c r="N1135" s="252"/>
      <c r="O1135" s="252"/>
      <c r="P1135" s="252"/>
      <c r="Q1135" s="252"/>
      <c r="R1135" s="252"/>
      <c r="S1135" s="252"/>
      <c r="T1135" s="253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15"/>
      <c r="AT1135" s="254" t="s">
        <v>145</v>
      </c>
      <c r="AU1135" s="254" t="s">
        <v>81</v>
      </c>
      <c r="AV1135" s="15" t="s">
        <v>139</v>
      </c>
      <c r="AW1135" s="15" t="s">
        <v>36</v>
      </c>
      <c r="AX1135" s="15" t="s">
        <v>79</v>
      </c>
      <c r="AY1135" s="254" t="s">
        <v>131</v>
      </c>
    </row>
    <row r="1136" s="12" customFormat="1" ht="22.8" customHeight="1">
      <c r="A1136" s="12"/>
      <c r="B1136" s="187"/>
      <c r="C1136" s="188"/>
      <c r="D1136" s="189" t="s">
        <v>73</v>
      </c>
      <c r="E1136" s="201" t="s">
        <v>1615</v>
      </c>
      <c r="F1136" s="201" t="s">
        <v>1616</v>
      </c>
      <c r="G1136" s="188"/>
      <c r="H1136" s="188"/>
      <c r="I1136" s="191"/>
      <c r="J1136" s="202">
        <f>BK1136</f>
        <v>0</v>
      </c>
      <c r="K1136" s="188"/>
      <c r="L1136" s="193"/>
      <c r="M1136" s="194"/>
      <c r="N1136" s="195"/>
      <c r="O1136" s="195"/>
      <c r="P1136" s="196">
        <f>SUM(P1137:P1235)</f>
        <v>0</v>
      </c>
      <c r="Q1136" s="195"/>
      <c r="R1136" s="196">
        <f>SUM(R1137:R1235)</f>
        <v>0.33353435000000009</v>
      </c>
      <c r="S1136" s="195"/>
      <c r="T1136" s="197">
        <f>SUM(T1137:T1235)</f>
        <v>0.071040300000000001</v>
      </c>
      <c r="U1136" s="12"/>
      <c r="V1136" s="12"/>
      <c r="W1136" s="12"/>
      <c r="X1136" s="12"/>
      <c r="Y1136" s="12"/>
      <c r="Z1136" s="12"/>
      <c r="AA1136" s="12"/>
      <c r="AB1136" s="12"/>
      <c r="AC1136" s="12"/>
      <c r="AD1136" s="12"/>
      <c r="AE1136" s="12"/>
      <c r="AR1136" s="198" t="s">
        <v>81</v>
      </c>
      <c r="AT1136" s="199" t="s">
        <v>73</v>
      </c>
      <c r="AU1136" s="199" t="s">
        <v>79</v>
      </c>
      <c r="AY1136" s="198" t="s">
        <v>131</v>
      </c>
      <c r="BK1136" s="200">
        <f>SUM(BK1137:BK1235)</f>
        <v>0</v>
      </c>
    </row>
    <row r="1137" s="2" customFormat="1" ht="24.15" customHeight="1">
      <c r="A1137" s="42"/>
      <c r="B1137" s="43"/>
      <c r="C1137" s="203" t="s">
        <v>1617</v>
      </c>
      <c r="D1137" s="203" t="s">
        <v>134</v>
      </c>
      <c r="E1137" s="204" t="s">
        <v>1618</v>
      </c>
      <c r="F1137" s="205" t="s">
        <v>1619</v>
      </c>
      <c r="G1137" s="206" t="s">
        <v>179</v>
      </c>
      <c r="H1137" s="207">
        <v>319.57799999999997</v>
      </c>
      <c r="I1137" s="208"/>
      <c r="J1137" s="209">
        <f>ROUND(I1137*H1137,2)</f>
        <v>0</v>
      </c>
      <c r="K1137" s="205" t="s">
        <v>138</v>
      </c>
      <c r="L1137" s="48"/>
      <c r="M1137" s="210" t="s">
        <v>21</v>
      </c>
      <c r="N1137" s="211" t="s">
        <v>45</v>
      </c>
      <c r="O1137" s="88"/>
      <c r="P1137" s="212">
        <f>O1137*H1137</f>
        <v>0</v>
      </c>
      <c r="Q1137" s="212">
        <v>0</v>
      </c>
      <c r="R1137" s="212">
        <f>Q1137*H1137</f>
        <v>0</v>
      </c>
      <c r="S1137" s="212">
        <v>0</v>
      </c>
      <c r="T1137" s="213">
        <f>S1137*H1137</f>
        <v>0</v>
      </c>
      <c r="U1137" s="42"/>
      <c r="V1137" s="42"/>
      <c r="W1137" s="42"/>
      <c r="X1137" s="42"/>
      <c r="Y1137" s="42"/>
      <c r="Z1137" s="42"/>
      <c r="AA1137" s="42"/>
      <c r="AB1137" s="42"/>
      <c r="AC1137" s="42"/>
      <c r="AD1137" s="42"/>
      <c r="AE1137" s="42"/>
      <c r="AR1137" s="214" t="s">
        <v>273</v>
      </c>
      <c r="AT1137" s="214" t="s">
        <v>134</v>
      </c>
      <c r="AU1137" s="214" t="s">
        <v>81</v>
      </c>
      <c r="AY1137" s="20" t="s">
        <v>131</v>
      </c>
      <c r="BE1137" s="215">
        <f>IF(N1137="základní",J1137,0)</f>
        <v>0</v>
      </c>
      <c r="BF1137" s="215">
        <f>IF(N1137="snížená",J1137,0)</f>
        <v>0</v>
      </c>
      <c r="BG1137" s="215">
        <f>IF(N1137="zákl. přenesená",J1137,0)</f>
        <v>0</v>
      </c>
      <c r="BH1137" s="215">
        <f>IF(N1137="sníž. přenesená",J1137,0)</f>
        <v>0</v>
      </c>
      <c r="BI1137" s="215">
        <f>IF(N1137="nulová",J1137,0)</f>
        <v>0</v>
      </c>
      <c r="BJ1137" s="20" t="s">
        <v>79</v>
      </c>
      <c r="BK1137" s="215">
        <f>ROUND(I1137*H1137,2)</f>
        <v>0</v>
      </c>
      <c r="BL1137" s="20" t="s">
        <v>273</v>
      </c>
      <c r="BM1137" s="214" t="s">
        <v>1620</v>
      </c>
    </row>
    <row r="1138" s="2" customFormat="1">
      <c r="A1138" s="42"/>
      <c r="B1138" s="43"/>
      <c r="C1138" s="44"/>
      <c r="D1138" s="216" t="s">
        <v>141</v>
      </c>
      <c r="E1138" s="44"/>
      <c r="F1138" s="217" t="s">
        <v>1621</v>
      </c>
      <c r="G1138" s="44"/>
      <c r="H1138" s="44"/>
      <c r="I1138" s="218"/>
      <c r="J1138" s="44"/>
      <c r="K1138" s="44"/>
      <c r="L1138" s="48"/>
      <c r="M1138" s="219"/>
      <c r="N1138" s="220"/>
      <c r="O1138" s="88"/>
      <c r="P1138" s="88"/>
      <c r="Q1138" s="88"/>
      <c r="R1138" s="88"/>
      <c r="S1138" s="88"/>
      <c r="T1138" s="89"/>
      <c r="U1138" s="42"/>
      <c r="V1138" s="42"/>
      <c r="W1138" s="42"/>
      <c r="X1138" s="42"/>
      <c r="Y1138" s="42"/>
      <c r="Z1138" s="42"/>
      <c r="AA1138" s="42"/>
      <c r="AB1138" s="42"/>
      <c r="AC1138" s="42"/>
      <c r="AD1138" s="42"/>
      <c r="AE1138" s="42"/>
      <c r="AT1138" s="20" t="s">
        <v>141</v>
      </c>
      <c r="AU1138" s="20" t="s">
        <v>81</v>
      </c>
    </row>
    <row r="1139" s="2" customFormat="1">
      <c r="A1139" s="42"/>
      <c r="B1139" s="43"/>
      <c r="C1139" s="44"/>
      <c r="D1139" s="221" t="s">
        <v>143</v>
      </c>
      <c r="E1139" s="44"/>
      <c r="F1139" s="222" t="s">
        <v>1622</v>
      </c>
      <c r="G1139" s="44"/>
      <c r="H1139" s="44"/>
      <c r="I1139" s="218"/>
      <c r="J1139" s="44"/>
      <c r="K1139" s="44"/>
      <c r="L1139" s="48"/>
      <c r="M1139" s="219"/>
      <c r="N1139" s="220"/>
      <c r="O1139" s="88"/>
      <c r="P1139" s="88"/>
      <c r="Q1139" s="88"/>
      <c r="R1139" s="88"/>
      <c r="S1139" s="88"/>
      <c r="T1139" s="89"/>
      <c r="U1139" s="42"/>
      <c r="V1139" s="42"/>
      <c r="W1139" s="42"/>
      <c r="X1139" s="42"/>
      <c r="Y1139" s="42"/>
      <c r="Z1139" s="42"/>
      <c r="AA1139" s="42"/>
      <c r="AB1139" s="42"/>
      <c r="AC1139" s="42"/>
      <c r="AD1139" s="42"/>
      <c r="AE1139" s="42"/>
      <c r="AT1139" s="20" t="s">
        <v>143</v>
      </c>
      <c r="AU1139" s="20" t="s">
        <v>81</v>
      </c>
    </row>
    <row r="1140" s="13" customFormat="1">
      <c r="A1140" s="13"/>
      <c r="B1140" s="223"/>
      <c r="C1140" s="224"/>
      <c r="D1140" s="216" t="s">
        <v>145</v>
      </c>
      <c r="E1140" s="225" t="s">
        <v>21</v>
      </c>
      <c r="F1140" s="226" t="s">
        <v>1623</v>
      </c>
      <c r="G1140" s="224"/>
      <c r="H1140" s="227">
        <v>49.68</v>
      </c>
      <c r="I1140" s="228"/>
      <c r="J1140" s="224"/>
      <c r="K1140" s="224"/>
      <c r="L1140" s="229"/>
      <c r="M1140" s="230"/>
      <c r="N1140" s="231"/>
      <c r="O1140" s="231"/>
      <c r="P1140" s="231"/>
      <c r="Q1140" s="231"/>
      <c r="R1140" s="231"/>
      <c r="S1140" s="231"/>
      <c r="T1140" s="232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3" t="s">
        <v>145</v>
      </c>
      <c r="AU1140" s="233" t="s">
        <v>81</v>
      </c>
      <c r="AV1140" s="13" t="s">
        <v>81</v>
      </c>
      <c r="AW1140" s="13" t="s">
        <v>36</v>
      </c>
      <c r="AX1140" s="13" t="s">
        <v>74</v>
      </c>
      <c r="AY1140" s="233" t="s">
        <v>131</v>
      </c>
    </row>
    <row r="1141" s="13" customFormat="1">
      <c r="A1141" s="13"/>
      <c r="B1141" s="223"/>
      <c r="C1141" s="224"/>
      <c r="D1141" s="216" t="s">
        <v>145</v>
      </c>
      <c r="E1141" s="225" t="s">
        <v>21</v>
      </c>
      <c r="F1141" s="226" t="s">
        <v>1624</v>
      </c>
      <c r="G1141" s="224"/>
      <c r="H1141" s="227">
        <v>67.019999999999996</v>
      </c>
      <c r="I1141" s="228"/>
      <c r="J1141" s="224"/>
      <c r="K1141" s="224"/>
      <c r="L1141" s="229"/>
      <c r="M1141" s="230"/>
      <c r="N1141" s="231"/>
      <c r="O1141" s="231"/>
      <c r="P1141" s="231"/>
      <c r="Q1141" s="231"/>
      <c r="R1141" s="231"/>
      <c r="S1141" s="231"/>
      <c r="T1141" s="232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3" t="s">
        <v>145</v>
      </c>
      <c r="AU1141" s="233" t="s">
        <v>81</v>
      </c>
      <c r="AV1141" s="13" t="s">
        <v>81</v>
      </c>
      <c r="AW1141" s="13" t="s">
        <v>36</v>
      </c>
      <c r="AX1141" s="13" t="s">
        <v>74</v>
      </c>
      <c r="AY1141" s="233" t="s">
        <v>131</v>
      </c>
    </row>
    <row r="1142" s="13" customFormat="1">
      <c r="A1142" s="13"/>
      <c r="B1142" s="223"/>
      <c r="C1142" s="224"/>
      <c r="D1142" s="216" t="s">
        <v>145</v>
      </c>
      <c r="E1142" s="225" t="s">
        <v>21</v>
      </c>
      <c r="F1142" s="226" t="s">
        <v>1625</v>
      </c>
      <c r="G1142" s="224"/>
      <c r="H1142" s="227">
        <v>61.829999999999998</v>
      </c>
      <c r="I1142" s="228"/>
      <c r="J1142" s="224"/>
      <c r="K1142" s="224"/>
      <c r="L1142" s="229"/>
      <c r="M1142" s="230"/>
      <c r="N1142" s="231"/>
      <c r="O1142" s="231"/>
      <c r="P1142" s="231"/>
      <c r="Q1142" s="231"/>
      <c r="R1142" s="231"/>
      <c r="S1142" s="231"/>
      <c r="T1142" s="232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3" t="s">
        <v>145</v>
      </c>
      <c r="AU1142" s="233" t="s">
        <v>81</v>
      </c>
      <c r="AV1142" s="13" t="s">
        <v>81</v>
      </c>
      <c r="AW1142" s="13" t="s">
        <v>36</v>
      </c>
      <c r="AX1142" s="13" t="s">
        <v>74</v>
      </c>
      <c r="AY1142" s="233" t="s">
        <v>131</v>
      </c>
    </row>
    <row r="1143" s="13" customFormat="1">
      <c r="A1143" s="13"/>
      <c r="B1143" s="223"/>
      <c r="C1143" s="224"/>
      <c r="D1143" s="216" t="s">
        <v>145</v>
      </c>
      <c r="E1143" s="225" t="s">
        <v>21</v>
      </c>
      <c r="F1143" s="226" t="s">
        <v>1626</v>
      </c>
      <c r="G1143" s="224"/>
      <c r="H1143" s="227">
        <v>135.65899999999999</v>
      </c>
      <c r="I1143" s="228"/>
      <c r="J1143" s="224"/>
      <c r="K1143" s="224"/>
      <c r="L1143" s="229"/>
      <c r="M1143" s="230"/>
      <c r="N1143" s="231"/>
      <c r="O1143" s="231"/>
      <c r="P1143" s="231"/>
      <c r="Q1143" s="231"/>
      <c r="R1143" s="231"/>
      <c r="S1143" s="231"/>
      <c r="T1143" s="232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3" t="s">
        <v>145</v>
      </c>
      <c r="AU1143" s="233" t="s">
        <v>81</v>
      </c>
      <c r="AV1143" s="13" t="s">
        <v>81</v>
      </c>
      <c r="AW1143" s="13" t="s">
        <v>36</v>
      </c>
      <c r="AX1143" s="13" t="s">
        <v>74</v>
      </c>
      <c r="AY1143" s="233" t="s">
        <v>131</v>
      </c>
    </row>
    <row r="1144" s="13" customFormat="1">
      <c r="A1144" s="13"/>
      <c r="B1144" s="223"/>
      <c r="C1144" s="224"/>
      <c r="D1144" s="216" t="s">
        <v>145</v>
      </c>
      <c r="E1144" s="225" t="s">
        <v>21</v>
      </c>
      <c r="F1144" s="226" t="s">
        <v>1627</v>
      </c>
      <c r="G1144" s="224"/>
      <c r="H1144" s="227">
        <v>-13.23</v>
      </c>
      <c r="I1144" s="228"/>
      <c r="J1144" s="224"/>
      <c r="K1144" s="224"/>
      <c r="L1144" s="229"/>
      <c r="M1144" s="230"/>
      <c r="N1144" s="231"/>
      <c r="O1144" s="231"/>
      <c r="P1144" s="231"/>
      <c r="Q1144" s="231"/>
      <c r="R1144" s="231"/>
      <c r="S1144" s="231"/>
      <c r="T1144" s="232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3" t="s">
        <v>145</v>
      </c>
      <c r="AU1144" s="233" t="s">
        <v>81</v>
      </c>
      <c r="AV1144" s="13" t="s">
        <v>81</v>
      </c>
      <c r="AW1144" s="13" t="s">
        <v>36</v>
      </c>
      <c r="AX1144" s="13" t="s">
        <v>74</v>
      </c>
      <c r="AY1144" s="233" t="s">
        <v>131</v>
      </c>
    </row>
    <row r="1145" s="16" customFormat="1">
      <c r="A1145" s="16"/>
      <c r="B1145" s="255"/>
      <c r="C1145" s="256"/>
      <c r="D1145" s="216" t="s">
        <v>145</v>
      </c>
      <c r="E1145" s="257" t="s">
        <v>21</v>
      </c>
      <c r="F1145" s="258" t="s">
        <v>204</v>
      </c>
      <c r="G1145" s="256"/>
      <c r="H1145" s="259">
        <v>300.95899999999995</v>
      </c>
      <c r="I1145" s="260"/>
      <c r="J1145" s="256"/>
      <c r="K1145" s="256"/>
      <c r="L1145" s="261"/>
      <c r="M1145" s="262"/>
      <c r="N1145" s="263"/>
      <c r="O1145" s="263"/>
      <c r="P1145" s="263"/>
      <c r="Q1145" s="263"/>
      <c r="R1145" s="263"/>
      <c r="S1145" s="263"/>
      <c r="T1145" s="264"/>
      <c r="U1145" s="16"/>
      <c r="V1145" s="16"/>
      <c r="W1145" s="16"/>
      <c r="X1145" s="16"/>
      <c r="Y1145" s="16"/>
      <c r="Z1145" s="16"/>
      <c r="AA1145" s="16"/>
      <c r="AB1145" s="16"/>
      <c r="AC1145" s="16"/>
      <c r="AD1145" s="16"/>
      <c r="AE1145" s="16"/>
      <c r="AT1145" s="265" t="s">
        <v>145</v>
      </c>
      <c r="AU1145" s="265" t="s">
        <v>81</v>
      </c>
      <c r="AV1145" s="16" t="s">
        <v>132</v>
      </c>
      <c r="AW1145" s="16" t="s">
        <v>36</v>
      </c>
      <c r="AX1145" s="16" t="s">
        <v>74</v>
      </c>
      <c r="AY1145" s="265" t="s">
        <v>131</v>
      </c>
    </row>
    <row r="1146" s="13" customFormat="1">
      <c r="A1146" s="13"/>
      <c r="B1146" s="223"/>
      <c r="C1146" s="224"/>
      <c r="D1146" s="216" t="s">
        <v>145</v>
      </c>
      <c r="E1146" s="225" t="s">
        <v>21</v>
      </c>
      <c r="F1146" s="226" t="s">
        <v>1628</v>
      </c>
      <c r="G1146" s="224"/>
      <c r="H1146" s="227">
        <v>11.529</v>
      </c>
      <c r="I1146" s="228"/>
      <c r="J1146" s="224"/>
      <c r="K1146" s="224"/>
      <c r="L1146" s="229"/>
      <c r="M1146" s="230"/>
      <c r="N1146" s="231"/>
      <c r="O1146" s="231"/>
      <c r="P1146" s="231"/>
      <c r="Q1146" s="231"/>
      <c r="R1146" s="231"/>
      <c r="S1146" s="231"/>
      <c r="T1146" s="23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33" t="s">
        <v>145</v>
      </c>
      <c r="AU1146" s="233" t="s">
        <v>81</v>
      </c>
      <c r="AV1146" s="13" t="s">
        <v>81</v>
      </c>
      <c r="AW1146" s="13" t="s">
        <v>36</v>
      </c>
      <c r="AX1146" s="13" t="s">
        <v>74</v>
      </c>
      <c r="AY1146" s="233" t="s">
        <v>131</v>
      </c>
    </row>
    <row r="1147" s="13" customFormat="1">
      <c r="A1147" s="13"/>
      <c r="B1147" s="223"/>
      <c r="C1147" s="224"/>
      <c r="D1147" s="216" t="s">
        <v>145</v>
      </c>
      <c r="E1147" s="225" t="s">
        <v>21</v>
      </c>
      <c r="F1147" s="226" t="s">
        <v>1629</v>
      </c>
      <c r="G1147" s="224"/>
      <c r="H1147" s="227">
        <v>7.0899999999999999</v>
      </c>
      <c r="I1147" s="228"/>
      <c r="J1147" s="224"/>
      <c r="K1147" s="224"/>
      <c r="L1147" s="229"/>
      <c r="M1147" s="230"/>
      <c r="N1147" s="231"/>
      <c r="O1147" s="231"/>
      <c r="P1147" s="231"/>
      <c r="Q1147" s="231"/>
      <c r="R1147" s="231"/>
      <c r="S1147" s="231"/>
      <c r="T1147" s="232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33" t="s">
        <v>145</v>
      </c>
      <c r="AU1147" s="233" t="s">
        <v>81</v>
      </c>
      <c r="AV1147" s="13" t="s">
        <v>81</v>
      </c>
      <c r="AW1147" s="13" t="s">
        <v>36</v>
      </c>
      <c r="AX1147" s="13" t="s">
        <v>74</v>
      </c>
      <c r="AY1147" s="233" t="s">
        <v>131</v>
      </c>
    </row>
    <row r="1148" s="16" customFormat="1">
      <c r="A1148" s="16"/>
      <c r="B1148" s="255"/>
      <c r="C1148" s="256"/>
      <c r="D1148" s="216" t="s">
        <v>145</v>
      </c>
      <c r="E1148" s="257" t="s">
        <v>21</v>
      </c>
      <c r="F1148" s="258" t="s">
        <v>204</v>
      </c>
      <c r="G1148" s="256"/>
      <c r="H1148" s="259">
        <v>18.619</v>
      </c>
      <c r="I1148" s="260"/>
      <c r="J1148" s="256"/>
      <c r="K1148" s="256"/>
      <c r="L1148" s="261"/>
      <c r="M1148" s="262"/>
      <c r="N1148" s="263"/>
      <c r="O1148" s="263"/>
      <c r="P1148" s="263"/>
      <c r="Q1148" s="263"/>
      <c r="R1148" s="263"/>
      <c r="S1148" s="263"/>
      <c r="T1148" s="264"/>
      <c r="U1148" s="16"/>
      <c r="V1148" s="16"/>
      <c r="W1148" s="16"/>
      <c r="X1148" s="16"/>
      <c r="Y1148" s="16"/>
      <c r="Z1148" s="16"/>
      <c r="AA1148" s="16"/>
      <c r="AB1148" s="16"/>
      <c r="AC1148" s="16"/>
      <c r="AD1148" s="16"/>
      <c r="AE1148" s="16"/>
      <c r="AT1148" s="265" t="s">
        <v>145</v>
      </c>
      <c r="AU1148" s="265" t="s">
        <v>81</v>
      </c>
      <c r="AV1148" s="16" t="s">
        <v>132</v>
      </c>
      <c r="AW1148" s="16" t="s">
        <v>36</v>
      </c>
      <c r="AX1148" s="16" t="s">
        <v>74</v>
      </c>
      <c r="AY1148" s="265" t="s">
        <v>131</v>
      </c>
    </row>
    <row r="1149" s="15" customFormat="1">
      <c r="A1149" s="15"/>
      <c r="B1149" s="244"/>
      <c r="C1149" s="245"/>
      <c r="D1149" s="216" t="s">
        <v>145</v>
      </c>
      <c r="E1149" s="246" t="s">
        <v>21</v>
      </c>
      <c r="F1149" s="247" t="s">
        <v>166</v>
      </c>
      <c r="G1149" s="245"/>
      <c r="H1149" s="248">
        <v>319.57799999999992</v>
      </c>
      <c r="I1149" s="249"/>
      <c r="J1149" s="245"/>
      <c r="K1149" s="245"/>
      <c r="L1149" s="250"/>
      <c r="M1149" s="251"/>
      <c r="N1149" s="252"/>
      <c r="O1149" s="252"/>
      <c r="P1149" s="252"/>
      <c r="Q1149" s="252"/>
      <c r="R1149" s="252"/>
      <c r="S1149" s="252"/>
      <c r="T1149" s="253"/>
      <c r="U1149" s="15"/>
      <c r="V1149" s="15"/>
      <c r="W1149" s="15"/>
      <c r="X1149" s="15"/>
      <c r="Y1149" s="15"/>
      <c r="Z1149" s="15"/>
      <c r="AA1149" s="15"/>
      <c r="AB1149" s="15"/>
      <c r="AC1149" s="15"/>
      <c r="AD1149" s="15"/>
      <c r="AE1149" s="15"/>
      <c r="AT1149" s="254" t="s">
        <v>145</v>
      </c>
      <c r="AU1149" s="254" t="s">
        <v>81</v>
      </c>
      <c r="AV1149" s="15" t="s">
        <v>139</v>
      </c>
      <c r="AW1149" s="15" t="s">
        <v>36</v>
      </c>
      <c r="AX1149" s="15" t="s">
        <v>79</v>
      </c>
      <c r="AY1149" s="254" t="s">
        <v>131</v>
      </c>
    </row>
    <row r="1150" s="2" customFormat="1" ht="16.5" customHeight="1">
      <c r="A1150" s="42"/>
      <c r="B1150" s="43"/>
      <c r="C1150" s="203" t="s">
        <v>1630</v>
      </c>
      <c r="D1150" s="203" t="s">
        <v>134</v>
      </c>
      <c r="E1150" s="204" t="s">
        <v>1631</v>
      </c>
      <c r="F1150" s="205" t="s">
        <v>1632</v>
      </c>
      <c r="G1150" s="206" t="s">
        <v>179</v>
      </c>
      <c r="H1150" s="207">
        <v>5.2800000000000002</v>
      </c>
      <c r="I1150" s="208"/>
      <c r="J1150" s="209">
        <f>ROUND(I1150*H1150,2)</f>
        <v>0</v>
      </c>
      <c r="K1150" s="205" t="s">
        <v>138</v>
      </c>
      <c r="L1150" s="48"/>
      <c r="M1150" s="210" t="s">
        <v>21</v>
      </c>
      <c r="N1150" s="211" t="s">
        <v>45</v>
      </c>
      <c r="O1150" s="88"/>
      <c r="P1150" s="212">
        <f>O1150*H1150</f>
        <v>0</v>
      </c>
      <c r="Q1150" s="212">
        <v>0.001</v>
      </c>
      <c r="R1150" s="212">
        <f>Q1150*H1150</f>
        <v>0.00528</v>
      </c>
      <c r="S1150" s="212">
        <v>0.00031</v>
      </c>
      <c r="T1150" s="213">
        <f>S1150*H1150</f>
        <v>0.0016368000000000001</v>
      </c>
      <c r="U1150" s="42"/>
      <c r="V1150" s="42"/>
      <c r="W1150" s="42"/>
      <c r="X1150" s="42"/>
      <c r="Y1150" s="42"/>
      <c r="Z1150" s="42"/>
      <c r="AA1150" s="42"/>
      <c r="AB1150" s="42"/>
      <c r="AC1150" s="42"/>
      <c r="AD1150" s="42"/>
      <c r="AE1150" s="42"/>
      <c r="AR1150" s="214" t="s">
        <v>273</v>
      </c>
      <c r="AT1150" s="214" t="s">
        <v>134</v>
      </c>
      <c r="AU1150" s="214" t="s">
        <v>81</v>
      </c>
      <c r="AY1150" s="20" t="s">
        <v>131</v>
      </c>
      <c r="BE1150" s="215">
        <f>IF(N1150="základní",J1150,0)</f>
        <v>0</v>
      </c>
      <c r="BF1150" s="215">
        <f>IF(N1150="snížená",J1150,0)</f>
        <v>0</v>
      </c>
      <c r="BG1150" s="215">
        <f>IF(N1150="zákl. přenesená",J1150,0)</f>
        <v>0</v>
      </c>
      <c r="BH1150" s="215">
        <f>IF(N1150="sníž. přenesená",J1150,0)</f>
        <v>0</v>
      </c>
      <c r="BI1150" s="215">
        <f>IF(N1150="nulová",J1150,0)</f>
        <v>0</v>
      </c>
      <c r="BJ1150" s="20" t="s">
        <v>79</v>
      </c>
      <c r="BK1150" s="215">
        <f>ROUND(I1150*H1150,2)</f>
        <v>0</v>
      </c>
      <c r="BL1150" s="20" t="s">
        <v>273</v>
      </c>
      <c r="BM1150" s="214" t="s">
        <v>1633</v>
      </c>
    </row>
    <row r="1151" s="2" customFormat="1">
      <c r="A1151" s="42"/>
      <c r="B1151" s="43"/>
      <c r="C1151" s="44"/>
      <c r="D1151" s="216" t="s">
        <v>141</v>
      </c>
      <c r="E1151" s="44"/>
      <c r="F1151" s="217" t="s">
        <v>1634</v>
      </c>
      <c r="G1151" s="44"/>
      <c r="H1151" s="44"/>
      <c r="I1151" s="218"/>
      <c r="J1151" s="44"/>
      <c r="K1151" s="44"/>
      <c r="L1151" s="48"/>
      <c r="M1151" s="219"/>
      <c r="N1151" s="220"/>
      <c r="O1151" s="88"/>
      <c r="P1151" s="88"/>
      <c r="Q1151" s="88"/>
      <c r="R1151" s="88"/>
      <c r="S1151" s="88"/>
      <c r="T1151" s="89"/>
      <c r="U1151" s="42"/>
      <c r="V1151" s="42"/>
      <c r="W1151" s="42"/>
      <c r="X1151" s="42"/>
      <c r="Y1151" s="42"/>
      <c r="Z1151" s="42"/>
      <c r="AA1151" s="42"/>
      <c r="AB1151" s="42"/>
      <c r="AC1151" s="42"/>
      <c r="AD1151" s="42"/>
      <c r="AE1151" s="42"/>
      <c r="AT1151" s="20" t="s">
        <v>141</v>
      </c>
      <c r="AU1151" s="20" t="s">
        <v>81</v>
      </c>
    </row>
    <row r="1152" s="2" customFormat="1">
      <c r="A1152" s="42"/>
      <c r="B1152" s="43"/>
      <c r="C1152" s="44"/>
      <c r="D1152" s="221" t="s">
        <v>143</v>
      </c>
      <c r="E1152" s="44"/>
      <c r="F1152" s="222" t="s">
        <v>1635</v>
      </c>
      <c r="G1152" s="44"/>
      <c r="H1152" s="44"/>
      <c r="I1152" s="218"/>
      <c r="J1152" s="44"/>
      <c r="K1152" s="44"/>
      <c r="L1152" s="48"/>
      <c r="M1152" s="219"/>
      <c r="N1152" s="220"/>
      <c r="O1152" s="88"/>
      <c r="P1152" s="88"/>
      <c r="Q1152" s="88"/>
      <c r="R1152" s="88"/>
      <c r="S1152" s="88"/>
      <c r="T1152" s="89"/>
      <c r="U1152" s="42"/>
      <c r="V1152" s="42"/>
      <c r="W1152" s="42"/>
      <c r="X1152" s="42"/>
      <c r="Y1152" s="42"/>
      <c r="Z1152" s="42"/>
      <c r="AA1152" s="42"/>
      <c r="AB1152" s="42"/>
      <c r="AC1152" s="42"/>
      <c r="AD1152" s="42"/>
      <c r="AE1152" s="42"/>
      <c r="AT1152" s="20" t="s">
        <v>143</v>
      </c>
      <c r="AU1152" s="20" t="s">
        <v>81</v>
      </c>
    </row>
    <row r="1153" s="14" customFormat="1">
      <c r="A1153" s="14"/>
      <c r="B1153" s="234"/>
      <c r="C1153" s="235"/>
      <c r="D1153" s="216" t="s">
        <v>145</v>
      </c>
      <c r="E1153" s="236" t="s">
        <v>21</v>
      </c>
      <c r="F1153" s="237" t="s">
        <v>1636</v>
      </c>
      <c r="G1153" s="235"/>
      <c r="H1153" s="236" t="s">
        <v>21</v>
      </c>
      <c r="I1153" s="238"/>
      <c r="J1153" s="235"/>
      <c r="K1153" s="235"/>
      <c r="L1153" s="239"/>
      <c r="M1153" s="240"/>
      <c r="N1153" s="241"/>
      <c r="O1153" s="241"/>
      <c r="P1153" s="241"/>
      <c r="Q1153" s="241"/>
      <c r="R1153" s="241"/>
      <c r="S1153" s="241"/>
      <c r="T1153" s="242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43" t="s">
        <v>145</v>
      </c>
      <c r="AU1153" s="243" t="s">
        <v>81</v>
      </c>
      <c r="AV1153" s="14" t="s">
        <v>79</v>
      </c>
      <c r="AW1153" s="14" t="s">
        <v>36</v>
      </c>
      <c r="AX1153" s="14" t="s">
        <v>74</v>
      </c>
      <c r="AY1153" s="243" t="s">
        <v>131</v>
      </c>
    </row>
    <row r="1154" s="13" customFormat="1">
      <c r="A1154" s="13"/>
      <c r="B1154" s="223"/>
      <c r="C1154" s="224"/>
      <c r="D1154" s="216" t="s">
        <v>145</v>
      </c>
      <c r="E1154" s="225" t="s">
        <v>21</v>
      </c>
      <c r="F1154" s="226" t="s">
        <v>1540</v>
      </c>
      <c r="G1154" s="224"/>
      <c r="H1154" s="227">
        <v>3.04</v>
      </c>
      <c r="I1154" s="228"/>
      <c r="J1154" s="224"/>
      <c r="K1154" s="224"/>
      <c r="L1154" s="229"/>
      <c r="M1154" s="230"/>
      <c r="N1154" s="231"/>
      <c r="O1154" s="231"/>
      <c r="P1154" s="231"/>
      <c r="Q1154" s="231"/>
      <c r="R1154" s="231"/>
      <c r="S1154" s="231"/>
      <c r="T1154" s="232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3" t="s">
        <v>145</v>
      </c>
      <c r="AU1154" s="233" t="s">
        <v>81</v>
      </c>
      <c r="AV1154" s="13" t="s">
        <v>81</v>
      </c>
      <c r="AW1154" s="13" t="s">
        <v>36</v>
      </c>
      <c r="AX1154" s="13" t="s">
        <v>74</v>
      </c>
      <c r="AY1154" s="233" t="s">
        <v>131</v>
      </c>
    </row>
    <row r="1155" s="13" customFormat="1">
      <c r="A1155" s="13"/>
      <c r="B1155" s="223"/>
      <c r="C1155" s="224"/>
      <c r="D1155" s="216" t="s">
        <v>145</v>
      </c>
      <c r="E1155" s="225" t="s">
        <v>21</v>
      </c>
      <c r="F1155" s="226" t="s">
        <v>1541</v>
      </c>
      <c r="G1155" s="224"/>
      <c r="H1155" s="227">
        <v>2.2400000000000002</v>
      </c>
      <c r="I1155" s="228"/>
      <c r="J1155" s="224"/>
      <c r="K1155" s="224"/>
      <c r="L1155" s="229"/>
      <c r="M1155" s="230"/>
      <c r="N1155" s="231"/>
      <c r="O1155" s="231"/>
      <c r="P1155" s="231"/>
      <c r="Q1155" s="231"/>
      <c r="R1155" s="231"/>
      <c r="S1155" s="231"/>
      <c r="T1155" s="232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3" t="s">
        <v>145</v>
      </c>
      <c r="AU1155" s="233" t="s">
        <v>81</v>
      </c>
      <c r="AV1155" s="13" t="s">
        <v>81</v>
      </c>
      <c r="AW1155" s="13" t="s">
        <v>36</v>
      </c>
      <c r="AX1155" s="13" t="s">
        <v>74</v>
      </c>
      <c r="AY1155" s="233" t="s">
        <v>131</v>
      </c>
    </row>
    <row r="1156" s="15" customFormat="1">
      <c r="A1156" s="15"/>
      <c r="B1156" s="244"/>
      <c r="C1156" s="245"/>
      <c r="D1156" s="216" t="s">
        <v>145</v>
      </c>
      <c r="E1156" s="246" t="s">
        <v>21</v>
      </c>
      <c r="F1156" s="247" t="s">
        <v>166</v>
      </c>
      <c r="G1156" s="245"/>
      <c r="H1156" s="248">
        <v>5.2800000000000002</v>
      </c>
      <c r="I1156" s="249"/>
      <c r="J1156" s="245"/>
      <c r="K1156" s="245"/>
      <c r="L1156" s="250"/>
      <c r="M1156" s="251"/>
      <c r="N1156" s="252"/>
      <c r="O1156" s="252"/>
      <c r="P1156" s="252"/>
      <c r="Q1156" s="252"/>
      <c r="R1156" s="252"/>
      <c r="S1156" s="252"/>
      <c r="T1156" s="253"/>
      <c r="U1156" s="15"/>
      <c r="V1156" s="15"/>
      <c r="W1156" s="15"/>
      <c r="X1156" s="15"/>
      <c r="Y1156" s="15"/>
      <c r="Z1156" s="15"/>
      <c r="AA1156" s="15"/>
      <c r="AB1156" s="15"/>
      <c r="AC1156" s="15"/>
      <c r="AD1156" s="15"/>
      <c r="AE1156" s="15"/>
      <c r="AT1156" s="254" t="s">
        <v>145</v>
      </c>
      <c r="AU1156" s="254" t="s">
        <v>81</v>
      </c>
      <c r="AV1156" s="15" t="s">
        <v>139</v>
      </c>
      <c r="AW1156" s="15" t="s">
        <v>36</v>
      </c>
      <c r="AX1156" s="15" t="s">
        <v>79</v>
      </c>
      <c r="AY1156" s="254" t="s">
        <v>131</v>
      </c>
    </row>
    <row r="1157" s="2" customFormat="1" ht="21.75" customHeight="1">
      <c r="A1157" s="42"/>
      <c r="B1157" s="43"/>
      <c r="C1157" s="203" t="s">
        <v>1637</v>
      </c>
      <c r="D1157" s="203" t="s">
        <v>134</v>
      </c>
      <c r="E1157" s="204" t="s">
        <v>1638</v>
      </c>
      <c r="F1157" s="205" t="s">
        <v>1639</v>
      </c>
      <c r="G1157" s="206" t="s">
        <v>179</v>
      </c>
      <c r="H1157" s="207">
        <v>7.9500000000000002</v>
      </c>
      <c r="I1157" s="208"/>
      <c r="J1157" s="209">
        <f>ROUND(I1157*H1157,2)</f>
        <v>0</v>
      </c>
      <c r="K1157" s="205" t="s">
        <v>138</v>
      </c>
      <c r="L1157" s="48"/>
      <c r="M1157" s="210" t="s">
        <v>21</v>
      </c>
      <c r="N1157" s="211" t="s">
        <v>45</v>
      </c>
      <c r="O1157" s="88"/>
      <c r="P1157" s="212">
        <f>O1157*H1157</f>
        <v>0</v>
      </c>
      <c r="Q1157" s="212">
        <v>0</v>
      </c>
      <c r="R1157" s="212">
        <f>Q1157*H1157</f>
        <v>0</v>
      </c>
      <c r="S1157" s="212">
        <v>0.0087299999999999999</v>
      </c>
      <c r="T1157" s="213">
        <f>S1157*H1157</f>
        <v>0.069403500000000007</v>
      </c>
      <c r="U1157" s="42"/>
      <c r="V1157" s="42"/>
      <c r="W1157" s="42"/>
      <c r="X1157" s="42"/>
      <c r="Y1157" s="42"/>
      <c r="Z1157" s="42"/>
      <c r="AA1157" s="42"/>
      <c r="AB1157" s="42"/>
      <c r="AC1157" s="42"/>
      <c r="AD1157" s="42"/>
      <c r="AE1157" s="42"/>
      <c r="AR1157" s="214" t="s">
        <v>273</v>
      </c>
      <c r="AT1157" s="214" t="s">
        <v>134</v>
      </c>
      <c r="AU1157" s="214" t="s">
        <v>81</v>
      </c>
      <c r="AY1157" s="20" t="s">
        <v>131</v>
      </c>
      <c r="BE1157" s="215">
        <f>IF(N1157="základní",J1157,0)</f>
        <v>0</v>
      </c>
      <c r="BF1157" s="215">
        <f>IF(N1157="snížená",J1157,0)</f>
        <v>0</v>
      </c>
      <c r="BG1157" s="215">
        <f>IF(N1157="zákl. přenesená",J1157,0)</f>
        <v>0</v>
      </c>
      <c r="BH1157" s="215">
        <f>IF(N1157="sníž. přenesená",J1157,0)</f>
        <v>0</v>
      </c>
      <c r="BI1157" s="215">
        <f>IF(N1157="nulová",J1157,0)</f>
        <v>0</v>
      </c>
      <c r="BJ1157" s="20" t="s">
        <v>79</v>
      </c>
      <c r="BK1157" s="215">
        <f>ROUND(I1157*H1157,2)</f>
        <v>0</v>
      </c>
      <c r="BL1157" s="20" t="s">
        <v>273</v>
      </c>
      <c r="BM1157" s="214" t="s">
        <v>1640</v>
      </c>
    </row>
    <row r="1158" s="2" customFormat="1">
      <c r="A1158" s="42"/>
      <c r="B1158" s="43"/>
      <c r="C1158" s="44"/>
      <c r="D1158" s="216" t="s">
        <v>141</v>
      </c>
      <c r="E1158" s="44"/>
      <c r="F1158" s="217" t="s">
        <v>1641</v>
      </c>
      <c r="G1158" s="44"/>
      <c r="H1158" s="44"/>
      <c r="I1158" s="218"/>
      <c r="J1158" s="44"/>
      <c r="K1158" s="44"/>
      <c r="L1158" s="48"/>
      <c r="M1158" s="219"/>
      <c r="N1158" s="220"/>
      <c r="O1158" s="88"/>
      <c r="P1158" s="88"/>
      <c r="Q1158" s="88"/>
      <c r="R1158" s="88"/>
      <c r="S1158" s="88"/>
      <c r="T1158" s="89"/>
      <c r="U1158" s="42"/>
      <c r="V1158" s="42"/>
      <c r="W1158" s="42"/>
      <c r="X1158" s="42"/>
      <c r="Y1158" s="42"/>
      <c r="Z1158" s="42"/>
      <c r="AA1158" s="42"/>
      <c r="AB1158" s="42"/>
      <c r="AC1158" s="42"/>
      <c r="AD1158" s="42"/>
      <c r="AE1158" s="42"/>
      <c r="AT1158" s="20" t="s">
        <v>141</v>
      </c>
      <c r="AU1158" s="20" t="s">
        <v>81</v>
      </c>
    </row>
    <row r="1159" s="2" customFormat="1">
      <c r="A1159" s="42"/>
      <c r="B1159" s="43"/>
      <c r="C1159" s="44"/>
      <c r="D1159" s="221" t="s">
        <v>143</v>
      </c>
      <c r="E1159" s="44"/>
      <c r="F1159" s="222" t="s">
        <v>1642</v>
      </c>
      <c r="G1159" s="44"/>
      <c r="H1159" s="44"/>
      <c r="I1159" s="218"/>
      <c r="J1159" s="44"/>
      <c r="K1159" s="44"/>
      <c r="L1159" s="48"/>
      <c r="M1159" s="219"/>
      <c r="N1159" s="220"/>
      <c r="O1159" s="88"/>
      <c r="P1159" s="88"/>
      <c r="Q1159" s="88"/>
      <c r="R1159" s="88"/>
      <c r="S1159" s="88"/>
      <c r="T1159" s="89"/>
      <c r="U1159" s="42"/>
      <c r="V1159" s="42"/>
      <c r="W1159" s="42"/>
      <c r="X1159" s="42"/>
      <c r="Y1159" s="42"/>
      <c r="Z1159" s="42"/>
      <c r="AA1159" s="42"/>
      <c r="AB1159" s="42"/>
      <c r="AC1159" s="42"/>
      <c r="AD1159" s="42"/>
      <c r="AE1159" s="42"/>
      <c r="AT1159" s="20" t="s">
        <v>143</v>
      </c>
      <c r="AU1159" s="20" t="s">
        <v>81</v>
      </c>
    </row>
    <row r="1160" s="14" customFormat="1">
      <c r="A1160" s="14"/>
      <c r="B1160" s="234"/>
      <c r="C1160" s="235"/>
      <c r="D1160" s="216" t="s">
        <v>145</v>
      </c>
      <c r="E1160" s="236" t="s">
        <v>21</v>
      </c>
      <c r="F1160" s="237" t="s">
        <v>1643</v>
      </c>
      <c r="G1160" s="235"/>
      <c r="H1160" s="236" t="s">
        <v>21</v>
      </c>
      <c r="I1160" s="238"/>
      <c r="J1160" s="235"/>
      <c r="K1160" s="235"/>
      <c r="L1160" s="239"/>
      <c r="M1160" s="240"/>
      <c r="N1160" s="241"/>
      <c r="O1160" s="241"/>
      <c r="P1160" s="241"/>
      <c r="Q1160" s="241"/>
      <c r="R1160" s="241"/>
      <c r="S1160" s="241"/>
      <c r="T1160" s="242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43" t="s">
        <v>145</v>
      </c>
      <c r="AU1160" s="243" t="s">
        <v>81</v>
      </c>
      <c r="AV1160" s="14" t="s">
        <v>79</v>
      </c>
      <c r="AW1160" s="14" t="s">
        <v>36</v>
      </c>
      <c r="AX1160" s="14" t="s">
        <v>74</v>
      </c>
      <c r="AY1160" s="243" t="s">
        <v>131</v>
      </c>
    </row>
    <row r="1161" s="13" customFormat="1">
      <c r="A1161" s="13"/>
      <c r="B1161" s="223"/>
      <c r="C1161" s="224"/>
      <c r="D1161" s="216" t="s">
        <v>145</v>
      </c>
      <c r="E1161" s="225" t="s">
        <v>21</v>
      </c>
      <c r="F1161" s="226" t="s">
        <v>1644</v>
      </c>
      <c r="G1161" s="224"/>
      <c r="H1161" s="227">
        <v>7.9500000000000002</v>
      </c>
      <c r="I1161" s="228"/>
      <c r="J1161" s="224"/>
      <c r="K1161" s="224"/>
      <c r="L1161" s="229"/>
      <c r="M1161" s="230"/>
      <c r="N1161" s="231"/>
      <c r="O1161" s="231"/>
      <c r="P1161" s="231"/>
      <c r="Q1161" s="231"/>
      <c r="R1161" s="231"/>
      <c r="S1161" s="231"/>
      <c r="T1161" s="232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3" t="s">
        <v>145</v>
      </c>
      <c r="AU1161" s="233" t="s">
        <v>81</v>
      </c>
      <c r="AV1161" s="13" t="s">
        <v>81</v>
      </c>
      <c r="AW1161" s="13" t="s">
        <v>36</v>
      </c>
      <c r="AX1161" s="13" t="s">
        <v>79</v>
      </c>
      <c r="AY1161" s="233" t="s">
        <v>131</v>
      </c>
    </row>
    <row r="1162" s="2" customFormat="1" ht="24.15" customHeight="1">
      <c r="A1162" s="42"/>
      <c r="B1162" s="43"/>
      <c r="C1162" s="203" t="s">
        <v>1645</v>
      </c>
      <c r="D1162" s="203" t="s">
        <v>134</v>
      </c>
      <c r="E1162" s="204" t="s">
        <v>1646</v>
      </c>
      <c r="F1162" s="205" t="s">
        <v>1647</v>
      </c>
      <c r="G1162" s="206" t="s">
        <v>179</v>
      </c>
      <c r="H1162" s="207">
        <v>7.9500000000000002</v>
      </c>
      <c r="I1162" s="208"/>
      <c r="J1162" s="209">
        <f>ROUND(I1162*H1162,2)</f>
        <v>0</v>
      </c>
      <c r="K1162" s="205" t="s">
        <v>138</v>
      </c>
      <c r="L1162" s="48"/>
      <c r="M1162" s="210" t="s">
        <v>21</v>
      </c>
      <c r="N1162" s="211" t="s">
        <v>45</v>
      </c>
      <c r="O1162" s="88"/>
      <c r="P1162" s="212">
        <f>O1162*H1162</f>
        <v>0</v>
      </c>
      <c r="Q1162" s="212">
        <v>0.0044999999999999997</v>
      </c>
      <c r="R1162" s="212">
        <f>Q1162*H1162</f>
        <v>0.035775000000000001</v>
      </c>
      <c r="S1162" s="212">
        <v>0</v>
      </c>
      <c r="T1162" s="213">
        <f>S1162*H1162</f>
        <v>0</v>
      </c>
      <c r="U1162" s="42"/>
      <c r="V1162" s="42"/>
      <c r="W1162" s="42"/>
      <c r="X1162" s="42"/>
      <c r="Y1162" s="42"/>
      <c r="Z1162" s="42"/>
      <c r="AA1162" s="42"/>
      <c r="AB1162" s="42"/>
      <c r="AC1162" s="42"/>
      <c r="AD1162" s="42"/>
      <c r="AE1162" s="42"/>
      <c r="AR1162" s="214" t="s">
        <v>273</v>
      </c>
      <c r="AT1162" s="214" t="s">
        <v>134</v>
      </c>
      <c r="AU1162" s="214" t="s">
        <v>81</v>
      </c>
      <c r="AY1162" s="20" t="s">
        <v>131</v>
      </c>
      <c r="BE1162" s="215">
        <f>IF(N1162="základní",J1162,0)</f>
        <v>0</v>
      </c>
      <c r="BF1162" s="215">
        <f>IF(N1162="snížená",J1162,0)</f>
        <v>0</v>
      </c>
      <c r="BG1162" s="215">
        <f>IF(N1162="zákl. přenesená",J1162,0)</f>
        <v>0</v>
      </c>
      <c r="BH1162" s="215">
        <f>IF(N1162="sníž. přenesená",J1162,0)</f>
        <v>0</v>
      </c>
      <c r="BI1162" s="215">
        <f>IF(N1162="nulová",J1162,0)</f>
        <v>0</v>
      </c>
      <c r="BJ1162" s="20" t="s">
        <v>79</v>
      </c>
      <c r="BK1162" s="215">
        <f>ROUND(I1162*H1162,2)</f>
        <v>0</v>
      </c>
      <c r="BL1162" s="20" t="s">
        <v>273</v>
      </c>
      <c r="BM1162" s="214" t="s">
        <v>1648</v>
      </c>
    </row>
    <row r="1163" s="2" customFormat="1">
      <c r="A1163" s="42"/>
      <c r="B1163" s="43"/>
      <c r="C1163" s="44"/>
      <c r="D1163" s="216" t="s">
        <v>141</v>
      </c>
      <c r="E1163" s="44"/>
      <c r="F1163" s="217" t="s">
        <v>1649</v>
      </c>
      <c r="G1163" s="44"/>
      <c r="H1163" s="44"/>
      <c r="I1163" s="218"/>
      <c r="J1163" s="44"/>
      <c r="K1163" s="44"/>
      <c r="L1163" s="48"/>
      <c r="M1163" s="219"/>
      <c r="N1163" s="220"/>
      <c r="O1163" s="88"/>
      <c r="P1163" s="88"/>
      <c r="Q1163" s="88"/>
      <c r="R1163" s="88"/>
      <c r="S1163" s="88"/>
      <c r="T1163" s="89"/>
      <c r="U1163" s="42"/>
      <c r="V1163" s="42"/>
      <c r="W1163" s="42"/>
      <c r="X1163" s="42"/>
      <c r="Y1163" s="42"/>
      <c r="Z1163" s="42"/>
      <c r="AA1163" s="42"/>
      <c r="AB1163" s="42"/>
      <c r="AC1163" s="42"/>
      <c r="AD1163" s="42"/>
      <c r="AE1163" s="42"/>
      <c r="AT1163" s="20" t="s">
        <v>141</v>
      </c>
      <c r="AU1163" s="20" t="s">
        <v>81</v>
      </c>
    </row>
    <row r="1164" s="2" customFormat="1">
      <c r="A1164" s="42"/>
      <c r="B1164" s="43"/>
      <c r="C1164" s="44"/>
      <c r="D1164" s="221" t="s">
        <v>143</v>
      </c>
      <c r="E1164" s="44"/>
      <c r="F1164" s="222" t="s">
        <v>1650</v>
      </c>
      <c r="G1164" s="44"/>
      <c r="H1164" s="44"/>
      <c r="I1164" s="218"/>
      <c r="J1164" s="44"/>
      <c r="K1164" s="44"/>
      <c r="L1164" s="48"/>
      <c r="M1164" s="219"/>
      <c r="N1164" s="220"/>
      <c r="O1164" s="88"/>
      <c r="P1164" s="88"/>
      <c r="Q1164" s="88"/>
      <c r="R1164" s="88"/>
      <c r="S1164" s="88"/>
      <c r="T1164" s="89"/>
      <c r="U1164" s="42"/>
      <c r="V1164" s="42"/>
      <c r="W1164" s="42"/>
      <c r="X1164" s="42"/>
      <c r="Y1164" s="42"/>
      <c r="Z1164" s="42"/>
      <c r="AA1164" s="42"/>
      <c r="AB1164" s="42"/>
      <c r="AC1164" s="42"/>
      <c r="AD1164" s="42"/>
      <c r="AE1164" s="42"/>
      <c r="AT1164" s="20" t="s">
        <v>143</v>
      </c>
      <c r="AU1164" s="20" t="s">
        <v>81</v>
      </c>
    </row>
    <row r="1165" s="14" customFormat="1">
      <c r="A1165" s="14"/>
      <c r="B1165" s="234"/>
      <c r="C1165" s="235"/>
      <c r="D1165" s="216" t="s">
        <v>145</v>
      </c>
      <c r="E1165" s="236" t="s">
        <v>21</v>
      </c>
      <c r="F1165" s="237" t="s">
        <v>1651</v>
      </c>
      <c r="G1165" s="235"/>
      <c r="H1165" s="236" t="s">
        <v>21</v>
      </c>
      <c r="I1165" s="238"/>
      <c r="J1165" s="235"/>
      <c r="K1165" s="235"/>
      <c r="L1165" s="239"/>
      <c r="M1165" s="240"/>
      <c r="N1165" s="241"/>
      <c r="O1165" s="241"/>
      <c r="P1165" s="241"/>
      <c r="Q1165" s="241"/>
      <c r="R1165" s="241"/>
      <c r="S1165" s="241"/>
      <c r="T1165" s="242"/>
      <c r="U1165" s="14"/>
      <c r="V1165" s="14"/>
      <c r="W1165" s="14"/>
      <c r="X1165" s="14"/>
      <c r="Y1165" s="14"/>
      <c r="Z1165" s="14"/>
      <c r="AA1165" s="14"/>
      <c r="AB1165" s="14"/>
      <c r="AC1165" s="14"/>
      <c r="AD1165" s="14"/>
      <c r="AE1165" s="14"/>
      <c r="AT1165" s="243" t="s">
        <v>145</v>
      </c>
      <c r="AU1165" s="243" t="s">
        <v>81</v>
      </c>
      <c r="AV1165" s="14" t="s">
        <v>79</v>
      </c>
      <c r="AW1165" s="14" t="s">
        <v>36</v>
      </c>
      <c r="AX1165" s="14" t="s">
        <v>74</v>
      </c>
      <c r="AY1165" s="243" t="s">
        <v>131</v>
      </c>
    </row>
    <row r="1166" s="14" customFormat="1">
      <c r="A1166" s="14"/>
      <c r="B1166" s="234"/>
      <c r="C1166" s="235"/>
      <c r="D1166" s="216" t="s">
        <v>145</v>
      </c>
      <c r="E1166" s="236" t="s">
        <v>21</v>
      </c>
      <c r="F1166" s="237" t="s">
        <v>1643</v>
      </c>
      <c r="G1166" s="235"/>
      <c r="H1166" s="236" t="s">
        <v>21</v>
      </c>
      <c r="I1166" s="238"/>
      <c r="J1166" s="235"/>
      <c r="K1166" s="235"/>
      <c r="L1166" s="239"/>
      <c r="M1166" s="240"/>
      <c r="N1166" s="241"/>
      <c r="O1166" s="241"/>
      <c r="P1166" s="241"/>
      <c r="Q1166" s="241"/>
      <c r="R1166" s="241"/>
      <c r="S1166" s="241"/>
      <c r="T1166" s="242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43" t="s">
        <v>145</v>
      </c>
      <c r="AU1166" s="243" t="s">
        <v>81</v>
      </c>
      <c r="AV1166" s="14" t="s">
        <v>79</v>
      </c>
      <c r="AW1166" s="14" t="s">
        <v>36</v>
      </c>
      <c r="AX1166" s="14" t="s">
        <v>74</v>
      </c>
      <c r="AY1166" s="243" t="s">
        <v>131</v>
      </c>
    </row>
    <row r="1167" s="13" customFormat="1">
      <c r="A1167" s="13"/>
      <c r="B1167" s="223"/>
      <c r="C1167" s="224"/>
      <c r="D1167" s="216" t="s">
        <v>145</v>
      </c>
      <c r="E1167" s="225" t="s">
        <v>21</v>
      </c>
      <c r="F1167" s="226" t="s">
        <v>1644</v>
      </c>
      <c r="G1167" s="224"/>
      <c r="H1167" s="227">
        <v>7.9500000000000002</v>
      </c>
      <c r="I1167" s="228"/>
      <c r="J1167" s="224"/>
      <c r="K1167" s="224"/>
      <c r="L1167" s="229"/>
      <c r="M1167" s="230"/>
      <c r="N1167" s="231"/>
      <c r="O1167" s="231"/>
      <c r="P1167" s="231"/>
      <c r="Q1167" s="231"/>
      <c r="R1167" s="231"/>
      <c r="S1167" s="231"/>
      <c r="T1167" s="232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3" t="s">
        <v>145</v>
      </c>
      <c r="AU1167" s="233" t="s">
        <v>81</v>
      </c>
      <c r="AV1167" s="13" t="s">
        <v>81</v>
      </c>
      <c r="AW1167" s="13" t="s">
        <v>36</v>
      </c>
      <c r="AX1167" s="13" t="s">
        <v>79</v>
      </c>
      <c r="AY1167" s="233" t="s">
        <v>131</v>
      </c>
    </row>
    <row r="1168" s="2" customFormat="1" ht="24.15" customHeight="1">
      <c r="A1168" s="42"/>
      <c r="B1168" s="43"/>
      <c r="C1168" s="203" t="s">
        <v>1652</v>
      </c>
      <c r="D1168" s="203" t="s">
        <v>134</v>
      </c>
      <c r="E1168" s="204" t="s">
        <v>1653</v>
      </c>
      <c r="F1168" s="205" t="s">
        <v>1654</v>
      </c>
      <c r="G1168" s="206" t="s">
        <v>179</v>
      </c>
      <c r="H1168" s="207">
        <v>295.81900000000002</v>
      </c>
      <c r="I1168" s="208"/>
      <c r="J1168" s="209">
        <f>ROUND(I1168*H1168,2)</f>
        <v>0</v>
      </c>
      <c r="K1168" s="205" t="s">
        <v>138</v>
      </c>
      <c r="L1168" s="48"/>
      <c r="M1168" s="210" t="s">
        <v>21</v>
      </c>
      <c r="N1168" s="211" t="s">
        <v>45</v>
      </c>
      <c r="O1168" s="88"/>
      <c r="P1168" s="212">
        <f>O1168*H1168</f>
        <v>0</v>
      </c>
      <c r="Q1168" s="212">
        <v>0.00020000000000000001</v>
      </c>
      <c r="R1168" s="212">
        <f>Q1168*H1168</f>
        <v>0.059163800000000009</v>
      </c>
      <c r="S1168" s="212">
        <v>0</v>
      </c>
      <c r="T1168" s="213">
        <f>S1168*H1168</f>
        <v>0</v>
      </c>
      <c r="U1168" s="42"/>
      <c r="V1168" s="42"/>
      <c r="W1168" s="42"/>
      <c r="X1168" s="42"/>
      <c r="Y1168" s="42"/>
      <c r="Z1168" s="42"/>
      <c r="AA1168" s="42"/>
      <c r="AB1168" s="42"/>
      <c r="AC1168" s="42"/>
      <c r="AD1168" s="42"/>
      <c r="AE1168" s="42"/>
      <c r="AR1168" s="214" t="s">
        <v>273</v>
      </c>
      <c r="AT1168" s="214" t="s">
        <v>134</v>
      </c>
      <c r="AU1168" s="214" t="s">
        <v>81</v>
      </c>
      <c r="AY1168" s="20" t="s">
        <v>131</v>
      </c>
      <c r="BE1168" s="215">
        <f>IF(N1168="základní",J1168,0)</f>
        <v>0</v>
      </c>
      <c r="BF1168" s="215">
        <f>IF(N1168="snížená",J1168,0)</f>
        <v>0</v>
      </c>
      <c r="BG1168" s="215">
        <f>IF(N1168="zákl. přenesená",J1168,0)</f>
        <v>0</v>
      </c>
      <c r="BH1168" s="215">
        <f>IF(N1168="sníž. přenesená",J1168,0)</f>
        <v>0</v>
      </c>
      <c r="BI1168" s="215">
        <f>IF(N1168="nulová",J1168,0)</f>
        <v>0</v>
      </c>
      <c r="BJ1168" s="20" t="s">
        <v>79</v>
      </c>
      <c r="BK1168" s="215">
        <f>ROUND(I1168*H1168,2)</f>
        <v>0</v>
      </c>
      <c r="BL1168" s="20" t="s">
        <v>273</v>
      </c>
      <c r="BM1168" s="214" t="s">
        <v>1655</v>
      </c>
    </row>
    <row r="1169" s="2" customFormat="1">
      <c r="A1169" s="42"/>
      <c r="B1169" s="43"/>
      <c r="C1169" s="44"/>
      <c r="D1169" s="216" t="s">
        <v>141</v>
      </c>
      <c r="E1169" s="44"/>
      <c r="F1169" s="217" t="s">
        <v>1656</v>
      </c>
      <c r="G1169" s="44"/>
      <c r="H1169" s="44"/>
      <c r="I1169" s="218"/>
      <c r="J1169" s="44"/>
      <c r="K1169" s="44"/>
      <c r="L1169" s="48"/>
      <c r="M1169" s="219"/>
      <c r="N1169" s="220"/>
      <c r="O1169" s="88"/>
      <c r="P1169" s="88"/>
      <c r="Q1169" s="88"/>
      <c r="R1169" s="88"/>
      <c r="S1169" s="88"/>
      <c r="T1169" s="89"/>
      <c r="U1169" s="42"/>
      <c r="V1169" s="42"/>
      <c r="W1169" s="42"/>
      <c r="X1169" s="42"/>
      <c r="Y1169" s="42"/>
      <c r="Z1169" s="42"/>
      <c r="AA1169" s="42"/>
      <c r="AB1169" s="42"/>
      <c r="AC1169" s="42"/>
      <c r="AD1169" s="42"/>
      <c r="AE1169" s="42"/>
      <c r="AT1169" s="20" t="s">
        <v>141</v>
      </c>
      <c r="AU1169" s="20" t="s">
        <v>81</v>
      </c>
    </row>
    <row r="1170" s="2" customFormat="1">
      <c r="A1170" s="42"/>
      <c r="B1170" s="43"/>
      <c r="C1170" s="44"/>
      <c r="D1170" s="221" t="s">
        <v>143</v>
      </c>
      <c r="E1170" s="44"/>
      <c r="F1170" s="222" t="s">
        <v>1657</v>
      </c>
      <c r="G1170" s="44"/>
      <c r="H1170" s="44"/>
      <c r="I1170" s="218"/>
      <c r="J1170" s="44"/>
      <c r="K1170" s="44"/>
      <c r="L1170" s="48"/>
      <c r="M1170" s="219"/>
      <c r="N1170" s="220"/>
      <c r="O1170" s="88"/>
      <c r="P1170" s="88"/>
      <c r="Q1170" s="88"/>
      <c r="R1170" s="88"/>
      <c r="S1170" s="88"/>
      <c r="T1170" s="89"/>
      <c r="U1170" s="42"/>
      <c r="V1170" s="42"/>
      <c r="W1170" s="42"/>
      <c r="X1170" s="42"/>
      <c r="Y1170" s="42"/>
      <c r="Z1170" s="42"/>
      <c r="AA1170" s="42"/>
      <c r="AB1170" s="42"/>
      <c r="AC1170" s="42"/>
      <c r="AD1170" s="42"/>
      <c r="AE1170" s="42"/>
      <c r="AT1170" s="20" t="s">
        <v>143</v>
      </c>
      <c r="AU1170" s="20" t="s">
        <v>81</v>
      </c>
    </row>
    <row r="1171" s="13" customFormat="1">
      <c r="A1171" s="13"/>
      <c r="B1171" s="223"/>
      <c r="C1171" s="224"/>
      <c r="D1171" s="216" t="s">
        <v>145</v>
      </c>
      <c r="E1171" s="225" t="s">
        <v>21</v>
      </c>
      <c r="F1171" s="226" t="s">
        <v>1658</v>
      </c>
      <c r="G1171" s="224"/>
      <c r="H1171" s="227">
        <v>24.84</v>
      </c>
      <c r="I1171" s="228"/>
      <c r="J1171" s="224"/>
      <c r="K1171" s="224"/>
      <c r="L1171" s="229"/>
      <c r="M1171" s="230"/>
      <c r="N1171" s="231"/>
      <c r="O1171" s="231"/>
      <c r="P1171" s="231"/>
      <c r="Q1171" s="231"/>
      <c r="R1171" s="231"/>
      <c r="S1171" s="231"/>
      <c r="T1171" s="232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3" t="s">
        <v>145</v>
      </c>
      <c r="AU1171" s="233" t="s">
        <v>81</v>
      </c>
      <c r="AV1171" s="13" t="s">
        <v>81</v>
      </c>
      <c r="AW1171" s="13" t="s">
        <v>36</v>
      </c>
      <c r="AX1171" s="13" t="s">
        <v>74</v>
      </c>
      <c r="AY1171" s="233" t="s">
        <v>131</v>
      </c>
    </row>
    <row r="1172" s="13" customFormat="1">
      <c r="A1172" s="13"/>
      <c r="B1172" s="223"/>
      <c r="C1172" s="224"/>
      <c r="D1172" s="216" t="s">
        <v>145</v>
      </c>
      <c r="E1172" s="225" t="s">
        <v>21</v>
      </c>
      <c r="F1172" s="226" t="s">
        <v>1659</v>
      </c>
      <c r="G1172" s="224"/>
      <c r="H1172" s="227">
        <v>53.103999999999999</v>
      </c>
      <c r="I1172" s="228"/>
      <c r="J1172" s="224"/>
      <c r="K1172" s="224"/>
      <c r="L1172" s="229"/>
      <c r="M1172" s="230"/>
      <c r="N1172" s="231"/>
      <c r="O1172" s="231"/>
      <c r="P1172" s="231"/>
      <c r="Q1172" s="231"/>
      <c r="R1172" s="231"/>
      <c r="S1172" s="231"/>
      <c r="T1172" s="232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3" t="s">
        <v>145</v>
      </c>
      <c r="AU1172" s="233" t="s">
        <v>81</v>
      </c>
      <c r="AV1172" s="13" t="s">
        <v>81</v>
      </c>
      <c r="AW1172" s="13" t="s">
        <v>36</v>
      </c>
      <c r="AX1172" s="13" t="s">
        <v>74</v>
      </c>
      <c r="AY1172" s="233" t="s">
        <v>131</v>
      </c>
    </row>
    <row r="1173" s="13" customFormat="1">
      <c r="A1173" s="13"/>
      <c r="B1173" s="223"/>
      <c r="C1173" s="224"/>
      <c r="D1173" s="216" t="s">
        <v>145</v>
      </c>
      <c r="E1173" s="225" t="s">
        <v>21</v>
      </c>
      <c r="F1173" s="226" t="s">
        <v>1660</v>
      </c>
      <c r="G1173" s="224"/>
      <c r="H1173" s="227">
        <v>92.325999999999993</v>
      </c>
      <c r="I1173" s="228"/>
      <c r="J1173" s="224"/>
      <c r="K1173" s="224"/>
      <c r="L1173" s="229"/>
      <c r="M1173" s="230"/>
      <c r="N1173" s="231"/>
      <c r="O1173" s="231"/>
      <c r="P1173" s="231"/>
      <c r="Q1173" s="231"/>
      <c r="R1173" s="231"/>
      <c r="S1173" s="231"/>
      <c r="T1173" s="232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3" t="s">
        <v>145</v>
      </c>
      <c r="AU1173" s="233" t="s">
        <v>81</v>
      </c>
      <c r="AV1173" s="13" t="s">
        <v>81</v>
      </c>
      <c r="AW1173" s="13" t="s">
        <v>36</v>
      </c>
      <c r="AX1173" s="13" t="s">
        <v>74</v>
      </c>
      <c r="AY1173" s="233" t="s">
        <v>131</v>
      </c>
    </row>
    <row r="1174" s="13" customFormat="1">
      <c r="A1174" s="13"/>
      <c r="B1174" s="223"/>
      <c r="C1174" s="224"/>
      <c r="D1174" s="216" t="s">
        <v>145</v>
      </c>
      <c r="E1174" s="225" t="s">
        <v>21</v>
      </c>
      <c r="F1174" s="226" t="s">
        <v>1661</v>
      </c>
      <c r="G1174" s="224"/>
      <c r="H1174" s="227">
        <v>4.0199999999999996</v>
      </c>
      <c r="I1174" s="228"/>
      <c r="J1174" s="224"/>
      <c r="K1174" s="224"/>
      <c r="L1174" s="229"/>
      <c r="M1174" s="230"/>
      <c r="N1174" s="231"/>
      <c r="O1174" s="231"/>
      <c r="P1174" s="231"/>
      <c r="Q1174" s="231"/>
      <c r="R1174" s="231"/>
      <c r="S1174" s="231"/>
      <c r="T1174" s="232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3" t="s">
        <v>145</v>
      </c>
      <c r="AU1174" s="233" t="s">
        <v>81</v>
      </c>
      <c r="AV1174" s="13" t="s">
        <v>81</v>
      </c>
      <c r="AW1174" s="13" t="s">
        <v>36</v>
      </c>
      <c r="AX1174" s="13" t="s">
        <v>74</v>
      </c>
      <c r="AY1174" s="233" t="s">
        <v>131</v>
      </c>
    </row>
    <row r="1175" s="13" customFormat="1">
      <c r="A1175" s="13"/>
      <c r="B1175" s="223"/>
      <c r="C1175" s="224"/>
      <c r="D1175" s="216" t="s">
        <v>145</v>
      </c>
      <c r="E1175" s="225" t="s">
        <v>21</v>
      </c>
      <c r="F1175" s="226" t="s">
        <v>1662</v>
      </c>
      <c r="G1175" s="224"/>
      <c r="H1175" s="227">
        <v>99.810000000000002</v>
      </c>
      <c r="I1175" s="228"/>
      <c r="J1175" s="224"/>
      <c r="K1175" s="224"/>
      <c r="L1175" s="229"/>
      <c r="M1175" s="230"/>
      <c r="N1175" s="231"/>
      <c r="O1175" s="231"/>
      <c r="P1175" s="231"/>
      <c r="Q1175" s="231"/>
      <c r="R1175" s="231"/>
      <c r="S1175" s="231"/>
      <c r="T1175" s="232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3" t="s">
        <v>145</v>
      </c>
      <c r="AU1175" s="233" t="s">
        <v>81</v>
      </c>
      <c r="AV1175" s="13" t="s">
        <v>81</v>
      </c>
      <c r="AW1175" s="13" t="s">
        <v>36</v>
      </c>
      <c r="AX1175" s="13" t="s">
        <v>74</v>
      </c>
      <c r="AY1175" s="233" t="s">
        <v>131</v>
      </c>
    </row>
    <row r="1176" s="16" customFormat="1">
      <c r="A1176" s="16"/>
      <c r="B1176" s="255"/>
      <c r="C1176" s="256"/>
      <c r="D1176" s="216" t="s">
        <v>145</v>
      </c>
      <c r="E1176" s="257" t="s">
        <v>21</v>
      </c>
      <c r="F1176" s="258" t="s">
        <v>204</v>
      </c>
      <c r="G1176" s="256"/>
      <c r="H1176" s="259">
        <v>274.10000000000002</v>
      </c>
      <c r="I1176" s="260"/>
      <c r="J1176" s="256"/>
      <c r="K1176" s="256"/>
      <c r="L1176" s="261"/>
      <c r="M1176" s="262"/>
      <c r="N1176" s="263"/>
      <c r="O1176" s="263"/>
      <c r="P1176" s="263"/>
      <c r="Q1176" s="263"/>
      <c r="R1176" s="263"/>
      <c r="S1176" s="263"/>
      <c r="T1176" s="264"/>
      <c r="U1176" s="16"/>
      <c r="V1176" s="16"/>
      <c r="W1176" s="16"/>
      <c r="X1176" s="16"/>
      <c r="Y1176" s="16"/>
      <c r="Z1176" s="16"/>
      <c r="AA1176" s="16"/>
      <c r="AB1176" s="16"/>
      <c r="AC1176" s="16"/>
      <c r="AD1176" s="16"/>
      <c r="AE1176" s="16"/>
      <c r="AT1176" s="265" t="s">
        <v>145</v>
      </c>
      <c r="AU1176" s="265" t="s">
        <v>81</v>
      </c>
      <c r="AV1176" s="16" t="s">
        <v>132</v>
      </c>
      <c r="AW1176" s="16" t="s">
        <v>36</v>
      </c>
      <c r="AX1176" s="16" t="s">
        <v>74</v>
      </c>
      <c r="AY1176" s="265" t="s">
        <v>131</v>
      </c>
    </row>
    <row r="1177" s="13" customFormat="1">
      <c r="A1177" s="13"/>
      <c r="B1177" s="223"/>
      <c r="C1177" s="224"/>
      <c r="D1177" s="216" t="s">
        <v>145</v>
      </c>
      <c r="E1177" s="225" t="s">
        <v>21</v>
      </c>
      <c r="F1177" s="226" t="s">
        <v>1663</v>
      </c>
      <c r="G1177" s="224"/>
      <c r="H1177" s="227">
        <v>14.629</v>
      </c>
      <c r="I1177" s="228"/>
      <c r="J1177" s="224"/>
      <c r="K1177" s="224"/>
      <c r="L1177" s="229"/>
      <c r="M1177" s="230"/>
      <c r="N1177" s="231"/>
      <c r="O1177" s="231"/>
      <c r="P1177" s="231"/>
      <c r="Q1177" s="231"/>
      <c r="R1177" s="231"/>
      <c r="S1177" s="231"/>
      <c r="T1177" s="232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33" t="s">
        <v>145</v>
      </c>
      <c r="AU1177" s="233" t="s">
        <v>81</v>
      </c>
      <c r="AV1177" s="13" t="s">
        <v>81</v>
      </c>
      <c r="AW1177" s="13" t="s">
        <v>36</v>
      </c>
      <c r="AX1177" s="13" t="s">
        <v>74</v>
      </c>
      <c r="AY1177" s="233" t="s">
        <v>131</v>
      </c>
    </row>
    <row r="1178" s="13" customFormat="1">
      <c r="A1178" s="13"/>
      <c r="B1178" s="223"/>
      <c r="C1178" s="224"/>
      <c r="D1178" s="216" t="s">
        <v>145</v>
      </c>
      <c r="E1178" s="225" t="s">
        <v>21</v>
      </c>
      <c r="F1178" s="226" t="s">
        <v>1629</v>
      </c>
      <c r="G1178" s="224"/>
      <c r="H1178" s="227">
        <v>7.0899999999999999</v>
      </c>
      <c r="I1178" s="228"/>
      <c r="J1178" s="224"/>
      <c r="K1178" s="224"/>
      <c r="L1178" s="229"/>
      <c r="M1178" s="230"/>
      <c r="N1178" s="231"/>
      <c r="O1178" s="231"/>
      <c r="P1178" s="231"/>
      <c r="Q1178" s="231"/>
      <c r="R1178" s="231"/>
      <c r="S1178" s="231"/>
      <c r="T1178" s="232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3" t="s">
        <v>145</v>
      </c>
      <c r="AU1178" s="233" t="s">
        <v>81</v>
      </c>
      <c r="AV1178" s="13" t="s">
        <v>81</v>
      </c>
      <c r="AW1178" s="13" t="s">
        <v>36</v>
      </c>
      <c r="AX1178" s="13" t="s">
        <v>74</v>
      </c>
      <c r="AY1178" s="233" t="s">
        <v>131</v>
      </c>
    </row>
    <row r="1179" s="16" customFormat="1">
      <c r="A1179" s="16"/>
      <c r="B1179" s="255"/>
      <c r="C1179" s="256"/>
      <c r="D1179" s="216" t="s">
        <v>145</v>
      </c>
      <c r="E1179" s="257" t="s">
        <v>21</v>
      </c>
      <c r="F1179" s="258" t="s">
        <v>204</v>
      </c>
      <c r="G1179" s="256"/>
      <c r="H1179" s="259">
        <v>21.719000000000001</v>
      </c>
      <c r="I1179" s="260"/>
      <c r="J1179" s="256"/>
      <c r="K1179" s="256"/>
      <c r="L1179" s="261"/>
      <c r="M1179" s="262"/>
      <c r="N1179" s="263"/>
      <c r="O1179" s="263"/>
      <c r="P1179" s="263"/>
      <c r="Q1179" s="263"/>
      <c r="R1179" s="263"/>
      <c r="S1179" s="263"/>
      <c r="T1179" s="264"/>
      <c r="U1179" s="16"/>
      <c r="V1179" s="16"/>
      <c r="W1179" s="16"/>
      <c r="X1179" s="16"/>
      <c r="Y1179" s="16"/>
      <c r="Z1179" s="16"/>
      <c r="AA1179" s="16"/>
      <c r="AB1179" s="16"/>
      <c r="AC1179" s="16"/>
      <c r="AD1179" s="16"/>
      <c r="AE1179" s="16"/>
      <c r="AT1179" s="265" t="s">
        <v>145</v>
      </c>
      <c r="AU1179" s="265" t="s">
        <v>81</v>
      </c>
      <c r="AV1179" s="16" t="s">
        <v>132</v>
      </c>
      <c r="AW1179" s="16" t="s">
        <v>36</v>
      </c>
      <c r="AX1179" s="16" t="s">
        <v>74</v>
      </c>
      <c r="AY1179" s="265" t="s">
        <v>131</v>
      </c>
    </row>
    <row r="1180" s="15" customFormat="1">
      <c r="A1180" s="15"/>
      <c r="B1180" s="244"/>
      <c r="C1180" s="245"/>
      <c r="D1180" s="216" t="s">
        <v>145</v>
      </c>
      <c r="E1180" s="246" t="s">
        <v>21</v>
      </c>
      <c r="F1180" s="247" t="s">
        <v>166</v>
      </c>
      <c r="G1180" s="245"/>
      <c r="H1180" s="248">
        <v>295.81900000000002</v>
      </c>
      <c r="I1180" s="249"/>
      <c r="J1180" s="245"/>
      <c r="K1180" s="245"/>
      <c r="L1180" s="250"/>
      <c r="M1180" s="251"/>
      <c r="N1180" s="252"/>
      <c r="O1180" s="252"/>
      <c r="P1180" s="252"/>
      <c r="Q1180" s="252"/>
      <c r="R1180" s="252"/>
      <c r="S1180" s="252"/>
      <c r="T1180" s="253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15"/>
      <c r="AT1180" s="254" t="s">
        <v>145</v>
      </c>
      <c r="AU1180" s="254" t="s">
        <v>81</v>
      </c>
      <c r="AV1180" s="15" t="s">
        <v>139</v>
      </c>
      <c r="AW1180" s="15" t="s">
        <v>36</v>
      </c>
      <c r="AX1180" s="15" t="s">
        <v>79</v>
      </c>
      <c r="AY1180" s="254" t="s">
        <v>131</v>
      </c>
    </row>
    <row r="1181" s="2" customFormat="1" ht="24.15" customHeight="1">
      <c r="A1181" s="42"/>
      <c r="B1181" s="43"/>
      <c r="C1181" s="203" t="s">
        <v>1664</v>
      </c>
      <c r="D1181" s="203" t="s">
        <v>134</v>
      </c>
      <c r="E1181" s="204" t="s">
        <v>1665</v>
      </c>
      <c r="F1181" s="205" t="s">
        <v>1666</v>
      </c>
      <c r="G1181" s="206" t="s">
        <v>179</v>
      </c>
      <c r="H1181" s="207">
        <v>295.81900000000002</v>
      </c>
      <c r="I1181" s="208"/>
      <c r="J1181" s="209">
        <f>ROUND(I1181*H1181,2)</f>
        <v>0</v>
      </c>
      <c r="K1181" s="205" t="s">
        <v>138</v>
      </c>
      <c r="L1181" s="48"/>
      <c r="M1181" s="210" t="s">
        <v>21</v>
      </c>
      <c r="N1181" s="211" t="s">
        <v>45</v>
      </c>
      <c r="O1181" s="88"/>
      <c r="P1181" s="212">
        <f>O1181*H1181</f>
        <v>0</v>
      </c>
      <c r="Q1181" s="212">
        <v>0.00029</v>
      </c>
      <c r="R1181" s="212">
        <f>Q1181*H1181</f>
        <v>0.085787510000000011</v>
      </c>
      <c r="S1181" s="212">
        <v>0</v>
      </c>
      <c r="T1181" s="213">
        <f>S1181*H1181</f>
        <v>0</v>
      </c>
      <c r="U1181" s="42"/>
      <c r="V1181" s="42"/>
      <c r="W1181" s="42"/>
      <c r="X1181" s="42"/>
      <c r="Y1181" s="42"/>
      <c r="Z1181" s="42"/>
      <c r="AA1181" s="42"/>
      <c r="AB1181" s="42"/>
      <c r="AC1181" s="42"/>
      <c r="AD1181" s="42"/>
      <c r="AE1181" s="42"/>
      <c r="AR1181" s="214" t="s">
        <v>273</v>
      </c>
      <c r="AT1181" s="214" t="s">
        <v>134</v>
      </c>
      <c r="AU1181" s="214" t="s">
        <v>81</v>
      </c>
      <c r="AY1181" s="20" t="s">
        <v>131</v>
      </c>
      <c r="BE1181" s="215">
        <f>IF(N1181="základní",J1181,0)</f>
        <v>0</v>
      </c>
      <c r="BF1181" s="215">
        <f>IF(N1181="snížená",J1181,0)</f>
        <v>0</v>
      </c>
      <c r="BG1181" s="215">
        <f>IF(N1181="zákl. přenesená",J1181,0)</f>
        <v>0</v>
      </c>
      <c r="BH1181" s="215">
        <f>IF(N1181="sníž. přenesená",J1181,0)</f>
        <v>0</v>
      </c>
      <c r="BI1181" s="215">
        <f>IF(N1181="nulová",J1181,0)</f>
        <v>0</v>
      </c>
      <c r="BJ1181" s="20" t="s">
        <v>79</v>
      </c>
      <c r="BK1181" s="215">
        <f>ROUND(I1181*H1181,2)</f>
        <v>0</v>
      </c>
      <c r="BL1181" s="20" t="s">
        <v>273</v>
      </c>
      <c r="BM1181" s="214" t="s">
        <v>1667</v>
      </c>
    </row>
    <row r="1182" s="2" customFormat="1">
      <c r="A1182" s="42"/>
      <c r="B1182" s="43"/>
      <c r="C1182" s="44"/>
      <c r="D1182" s="216" t="s">
        <v>141</v>
      </c>
      <c r="E1182" s="44"/>
      <c r="F1182" s="217" t="s">
        <v>1668</v>
      </c>
      <c r="G1182" s="44"/>
      <c r="H1182" s="44"/>
      <c r="I1182" s="218"/>
      <c r="J1182" s="44"/>
      <c r="K1182" s="44"/>
      <c r="L1182" s="48"/>
      <c r="M1182" s="219"/>
      <c r="N1182" s="220"/>
      <c r="O1182" s="88"/>
      <c r="P1182" s="88"/>
      <c r="Q1182" s="88"/>
      <c r="R1182" s="88"/>
      <c r="S1182" s="88"/>
      <c r="T1182" s="89"/>
      <c r="U1182" s="42"/>
      <c r="V1182" s="42"/>
      <c r="W1182" s="42"/>
      <c r="X1182" s="42"/>
      <c r="Y1182" s="42"/>
      <c r="Z1182" s="42"/>
      <c r="AA1182" s="42"/>
      <c r="AB1182" s="42"/>
      <c r="AC1182" s="42"/>
      <c r="AD1182" s="42"/>
      <c r="AE1182" s="42"/>
      <c r="AT1182" s="20" t="s">
        <v>141</v>
      </c>
      <c r="AU1182" s="20" t="s">
        <v>81</v>
      </c>
    </row>
    <row r="1183" s="2" customFormat="1">
      <c r="A1183" s="42"/>
      <c r="B1183" s="43"/>
      <c r="C1183" s="44"/>
      <c r="D1183" s="221" t="s">
        <v>143</v>
      </c>
      <c r="E1183" s="44"/>
      <c r="F1183" s="222" t="s">
        <v>1669</v>
      </c>
      <c r="G1183" s="44"/>
      <c r="H1183" s="44"/>
      <c r="I1183" s="218"/>
      <c r="J1183" s="44"/>
      <c r="K1183" s="44"/>
      <c r="L1183" s="48"/>
      <c r="M1183" s="219"/>
      <c r="N1183" s="220"/>
      <c r="O1183" s="88"/>
      <c r="P1183" s="88"/>
      <c r="Q1183" s="88"/>
      <c r="R1183" s="88"/>
      <c r="S1183" s="88"/>
      <c r="T1183" s="89"/>
      <c r="U1183" s="42"/>
      <c r="V1183" s="42"/>
      <c r="W1183" s="42"/>
      <c r="X1183" s="42"/>
      <c r="Y1183" s="42"/>
      <c r="Z1183" s="42"/>
      <c r="AA1183" s="42"/>
      <c r="AB1183" s="42"/>
      <c r="AC1183" s="42"/>
      <c r="AD1183" s="42"/>
      <c r="AE1183" s="42"/>
      <c r="AT1183" s="20" t="s">
        <v>143</v>
      </c>
      <c r="AU1183" s="20" t="s">
        <v>81</v>
      </c>
    </row>
    <row r="1184" s="13" customFormat="1">
      <c r="A1184" s="13"/>
      <c r="B1184" s="223"/>
      <c r="C1184" s="224"/>
      <c r="D1184" s="216" t="s">
        <v>145</v>
      </c>
      <c r="E1184" s="225" t="s">
        <v>21</v>
      </c>
      <c r="F1184" s="226" t="s">
        <v>1670</v>
      </c>
      <c r="G1184" s="224"/>
      <c r="H1184" s="227">
        <v>295.81900000000002</v>
      </c>
      <c r="I1184" s="228"/>
      <c r="J1184" s="224"/>
      <c r="K1184" s="224"/>
      <c r="L1184" s="229"/>
      <c r="M1184" s="230"/>
      <c r="N1184" s="231"/>
      <c r="O1184" s="231"/>
      <c r="P1184" s="231"/>
      <c r="Q1184" s="231"/>
      <c r="R1184" s="231"/>
      <c r="S1184" s="231"/>
      <c r="T1184" s="232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3" t="s">
        <v>145</v>
      </c>
      <c r="AU1184" s="233" t="s">
        <v>81</v>
      </c>
      <c r="AV1184" s="13" t="s">
        <v>81</v>
      </c>
      <c r="AW1184" s="13" t="s">
        <v>36</v>
      </c>
      <c r="AX1184" s="13" t="s">
        <v>79</v>
      </c>
      <c r="AY1184" s="233" t="s">
        <v>131</v>
      </c>
    </row>
    <row r="1185" s="2" customFormat="1" ht="24.15" customHeight="1">
      <c r="A1185" s="42"/>
      <c r="B1185" s="43"/>
      <c r="C1185" s="203" t="s">
        <v>1671</v>
      </c>
      <c r="D1185" s="203" t="s">
        <v>134</v>
      </c>
      <c r="E1185" s="204" t="s">
        <v>1672</v>
      </c>
      <c r="F1185" s="205" t="s">
        <v>1673</v>
      </c>
      <c r="G1185" s="206" t="s">
        <v>179</v>
      </c>
      <c r="H1185" s="207">
        <v>102.66800000000001</v>
      </c>
      <c r="I1185" s="208"/>
      <c r="J1185" s="209">
        <f>ROUND(I1185*H1185,2)</f>
        <v>0</v>
      </c>
      <c r="K1185" s="205" t="s">
        <v>21</v>
      </c>
      <c r="L1185" s="48"/>
      <c r="M1185" s="210" t="s">
        <v>21</v>
      </c>
      <c r="N1185" s="211" t="s">
        <v>45</v>
      </c>
      <c r="O1185" s="88"/>
      <c r="P1185" s="212">
        <f>O1185*H1185</f>
        <v>0</v>
      </c>
      <c r="Q1185" s="212">
        <v>0.00029</v>
      </c>
      <c r="R1185" s="212">
        <f>Q1185*H1185</f>
        <v>0.029773720000000004</v>
      </c>
      <c r="S1185" s="212">
        <v>0</v>
      </c>
      <c r="T1185" s="213">
        <f>S1185*H1185</f>
        <v>0</v>
      </c>
      <c r="U1185" s="42"/>
      <c r="V1185" s="42"/>
      <c r="W1185" s="42"/>
      <c r="X1185" s="42"/>
      <c r="Y1185" s="42"/>
      <c r="Z1185" s="42"/>
      <c r="AA1185" s="42"/>
      <c r="AB1185" s="42"/>
      <c r="AC1185" s="42"/>
      <c r="AD1185" s="42"/>
      <c r="AE1185" s="42"/>
      <c r="AR1185" s="214" t="s">
        <v>273</v>
      </c>
      <c r="AT1185" s="214" t="s">
        <v>134</v>
      </c>
      <c r="AU1185" s="214" t="s">
        <v>81</v>
      </c>
      <c r="AY1185" s="20" t="s">
        <v>131</v>
      </c>
      <c r="BE1185" s="215">
        <f>IF(N1185="základní",J1185,0)</f>
        <v>0</v>
      </c>
      <c r="BF1185" s="215">
        <f>IF(N1185="snížená",J1185,0)</f>
        <v>0</v>
      </c>
      <c r="BG1185" s="215">
        <f>IF(N1185="zákl. přenesená",J1185,0)</f>
        <v>0</v>
      </c>
      <c r="BH1185" s="215">
        <f>IF(N1185="sníž. přenesená",J1185,0)</f>
        <v>0</v>
      </c>
      <c r="BI1185" s="215">
        <f>IF(N1185="nulová",J1185,0)</f>
        <v>0</v>
      </c>
      <c r="BJ1185" s="20" t="s">
        <v>79</v>
      </c>
      <c r="BK1185" s="215">
        <f>ROUND(I1185*H1185,2)</f>
        <v>0</v>
      </c>
      <c r="BL1185" s="20" t="s">
        <v>273</v>
      </c>
      <c r="BM1185" s="214" t="s">
        <v>1674</v>
      </c>
    </row>
    <row r="1186" s="2" customFormat="1">
      <c r="A1186" s="42"/>
      <c r="B1186" s="43"/>
      <c r="C1186" s="44"/>
      <c r="D1186" s="216" t="s">
        <v>141</v>
      </c>
      <c r="E1186" s="44"/>
      <c r="F1186" s="217" t="s">
        <v>1675</v>
      </c>
      <c r="G1186" s="44"/>
      <c r="H1186" s="44"/>
      <c r="I1186" s="218"/>
      <c r="J1186" s="44"/>
      <c r="K1186" s="44"/>
      <c r="L1186" s="48"/>
      <c r="M1186" s="219"/>
      <c r="N1186" s="220"/>
      <c r="O1186" s="88"/>
      <c r="P1186" s="88"/>
      <c r="Q1186" s="88"/>
      <c r="R1186" s="88"/>
      <c r="S1186" s="88"/>
      <c r="T1186" s="89"/>
      <c r="U1186" s="42"/>
      <c r="V1186" s="42"/>
      <c r="W1186" s="42"/>
      <c r="X1186" s="42"/>
      <c r="Y1186" s="42"/>
      <c r="Z1186" s="42"/>
      <c r="AA1186" s="42"/>
      <c r="AB1186" s="42"/>
      <c r="AC1186" s="42"/>
      <c r="AD1186" s="42"/>
      <c r="AE1186" s="42"/>
      <c r="AT1186" s="20" t="s">
        <v>141</v>
      </c>
      <c r="AU1186" s="20" t="s">
        <v>81</v>
      </c>
    </row>
    <row r="1187" s="13" customFormat="1">
      <c r="A1187" s="13"/>
      <c r="B1187" s="223"/>
      <c r="C1187" s="224"/>
      <c r="D1187" s="216" t="s">
        <v>145</v>
      </c>
      <c r="E1187" s="225" t="s">
        <v>21</v>
      </c>
      <c r="F1187" s="226" t="s">
        <v>1676</v>
      </c>
      <c r="G1187" s="224"/>
      <c r="H1187" s="227">
        <v>29.885999999999999</v>
      </c>
      <c r="I1187" s="228"/>
      <c r="J1187" s="224"/>
      <c r="K1187" s="224"/>
      <c r="L1187" s="229"/>
      <c r="M1187" s="230"/>
      <c r="N1187" s="231"/>
      <c r="O1187" s="231"/>
      <c r="P1187" s="231"/>
      <c r="Q1187" s="231"/>
      <c r="R1187" s="231"/>
      <c r="S1187" s="231"/>
      <c r="T1187" s="232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3" t="s">
        <v>145</v>
      </c>
      <c r="AU1187" s="233" t="s">
        <v>81</v>
      </c>
      <c r="AV1187" s="13" t="s">
        <v>81</v>
      </c>
      <c r="AW1187" s="13" t="s">
        <v>36</v>
      </c>
      <c r="AX1187" s="13" t="s">
        <v>74</v>
      </c>
      <c r="AY1187" s="233" t="s">
        <v>131</v>
      </c>
    </row>
    <row r="1188" s="13" customFormat="1">
      <c r="A1188" s="13"/>
      <c r="B1188" s="223"/>
      <c r="C1188" s="224"/>
      <c r="D1188" s="216" t="s">
        <v>145</v>
      </c>
      <c r="E1188" s="225" t="s">
        <v>21</v>
      </c>
      <c r="F1188" s="226" t="s">
        <v>1677</v>
      </c>
      <c r="G1188" s="224"/>
      <c r="H1188" s="227">
        <v>0.56999999999999995</v>
      </c>
      <c r="I1188" s="228"/>
      <c r="J1188" s="224"/>
      <c r="K1188" s="224"/>
      <c r="L1188" s="229"/>
      <c r="M1188" s="230"/>
      <c r="N1188" s="231"/>
      <c r="O1188" s="231"/>
      <c r="P1188" s="231"/>
      <c r="Q1188" s="231"/>
      <c r="R1188" s="231"/>
      <c r="S1188" s="231"/>
      <c r="T1188" s="232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3" t="s">
        <v>145</v>
      </c>
      <c r="AU1188" s="233" t="s">
        <v>81</v>
      </c>
      <c r="AV1188" s="13" t="s">
        <v>81</v>
      </c>
      <c r="AW1188" s="13" t="s">
        <v>36</v>
      </c>
      <c r="AX1188" s="13" t="s">
        <v>74</v>
      </c>
      <c r="AY1188" s="233" t="s">
        <v>131</v>
      </c>
    </row>
    <row r="1189" s="16" customFormat="1">
      <c r="A1189" s="16"/>
      <c r="B1189" s="255"/>
      <c r="C1189" s="256"/>
      <c r="D1189" s="216" t="s">
        <v>145</v>
      </c>
      <c r="E1189" s="257" t="s">
        <v>21</v>
      </c>
      <c r="F1189" s="258" t="s">
        <v>204</v>
      </c>
      <c r="G1189" s="256"/>
      <c r="H1189" s="259">
        <v>30.456</v>
      </c>
      <c r="I1189" s="260"/>
      <c r="J1189" s="256"/>
      <c r="K1189" s="256"/>
      <c r="L1189" s="261"/>
      <c r="M1189" s="262"/>
      <c r="N1189" s="263"/>
      <c r="O1189" s="263"/>
      <c r="P1189" s="263"/>
      <c r="Q1189" s="263"/>
      <c r="R1189" s="263"/>
      <c r="S1189" s="263"/>
      <c r="T1189" s="264"/>
      <c r="U1189" s="16"/>
      <c r="V1189" s="16"/>
      <c r="W1189" s="16"/>
      <c r="X1189" s="16"/>
      <c r="Y1189" s="16"/>
      <c r="Z1189" s="16"/>
      <c r="AA1189" s="16"/>
      <c r="AB1189" s="16"/>
      <c r="AC1189" s="16"/>
      <c r="AD1189" s="16"/>
      <c r="AE1189" s="16"/>
      <c r="AT1189" s="265" t="s">
        <v>145</v>
      </c>
      <c r="AU1189" s="265" t="s">
        <v>81</v>
      </c>
      <c r="AV1189" s="16" t="s">
        <v>132</v>
      </c>
      <c r="AW1189" s="16" t="s">
        <v>36</v>
      </c>
      <c r="AX1189" s="16" t="s">
        <v>74</v>
      </c>
      <c r="AY1189" s="265" t="s">
        <v>131</v>
      </c>
    </row>
    <row r="1190" s="13" customFormat="1">
      <c r="A1190" s="13"/>
      <c r="B1190" s="223"/>
      <c r="C1190" s="224"/>
      <c r="D1190" s="216" t="s">
        <v>145</v>
      </c>
      <c r="E1190" s="225" t="s">
        <v>21</v>
      </c>
      <c r="F1190" s="226" t="s">
        <v>1678</v>
      </c>
      <c r="G1190" s="224"/>
      <c r="H1190" s="227">
        <v>30.234000000000002</v>
      </c>
      <c r="I1190" s="228"/>
      <c r="J1190" s="224"/>
      <c r="K1190" s="224"/>
      <c r="L1190" s="229"/>
      <c r="M1190" s="230"/>
      <c r="N1190" s="231"/>
      <c r="O1190" s="231"/>
      <c r="P1190" s="231"/>
      <c r="Q1190" s="231"/>
      <c r="R1190" s="231"/>
      <c r="S1190" s="231"/>
      <c r="T1190" s="232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3" t="s">
        <v>145</v>
      </c>
      <c r="AU1190" s="233" t="s">
        <v>81</v>
      </c>
      <c r="AV1190" s="13" t="s">
        <v>81</v>
      </c>
      <c r="AW1190" s="13" t="s">
        <v>36</v>
      </c>
      <c r="AX1190" s="13" t="s">
        <v>74</v>
      </c>
      <c r="AY1190" s="233" t="s">
        <v>131</v>
      </c>
    </row>
    <row r="1191" s="13" customFormat="1">
      <c r="A1191" s="13"/>
      <c r="B1191" s="223"/>
      <c r="C1191" s="224"/>
      <c r="D1191" s="216" t="s">
        <v>145</v>
      </c>
      <c r="E1191" s="225" t="s">
        <v>21</v>
      </c>
      <c r="F1191" s="226" t="s">
        <v>1677</v>
      </c>
      <c r="G1191" s="224"/>
      <c r="H1191" s="227">
        <v>0.56999999999999995</v>
      </c>
      <c r="I1191" s="228"/>
      <c r="J1191" s="224"/>
      <c r="K1191" s="224"/>
      <c r="L1191" s="229"/>
      <c r="M1191" s="230"/>
      <c r="N1191" s="231"/>
      <c r="O1191" s="231"/>
      <c r="P1191" s="231"/>
      <c r="Q1191" s="231"/>
      <c r="R1191" s="231"/>
      <c r="S1191" s="231"/>
      <c r="T1191" s="232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3" t="s">
        <v>145</v>
      </c>
      <c r="AU1191" s="233" t="s">
        <v>81</v>
      </c>
      <c r="AV1191" s="13" t="s">
        <v>81</v>
      </c>
      <c r="AW1191" s="13" t="s">
        <v>36</v>
      </c>
      <c r="AX1191" s="13" t="s">
        <v>74</v>
      </c>
      <c r="AY1191" s="233" t="s">
        <v>131</v>
      </c>
    </row>
    <row r="1192" s="16" customFormat="1">
      <c r="A1192" s="16"/>
      <c r="B1192" s="255"/>
      <c r="C1192" s="256"/>
      <c r="D1192" s="216" t="s">
        <v>145</v>
      </c>
      <c r="E1192" s="257" t="s">
        <v>21</v>
      </c>
      <c r="F1192" s="258" t="s">
        <v>204</v>
      </c>
      <c r="G1192" s="256"/>
      <c r="H1192" s="259">
        <v>30.804000000000002</v>
      </c>
      <c r="I1192" s="260"/>
      <c r="J1192" s="256"/>
      <c r="K1192" s="256"/>
      <c r="L1192" s="261"/>
      <c r="M1192" s="262"/>
      <c r="N1192" s="263"/>
      <c r="O1192" s="263"/>
      <c r="P1192" s="263"/>
      <c r="Q1192" s="263"/>
      <c r="R1192" s="263"/>
      <c r="S1192" s="263"/>
      <c r="T1192" s="264"/>
      <c r="U1192" s="16"/>
      <c r="V1192" s="16"/>
      <c r="W1192" s="16"/>
      <c r="X1192" s="16"/>
      <c r="Y1192" s="16"/>
      <c r="Z1192" s="16"/>
      <c r="AA1192" s="16"/>
      <c r="AB1192" s="16"/>
      <c r="AC1192" s="16"/>
      <c r="AD1192" s="16"/>
      <c r="AE1192" s="16"/>
      <c r="AT1192" s="265" t="s">
        <v>145</v>
      </c>
      <c r="AU1192" s="265" t="s">
        <v>81</v>
      </c>
      <c r="AV1192" s="16" t="s">
        <v>132</v>
      </c>
      <c r="AW1192" s="16" t="s">
        <v>36</v>
      </c>
      <c r="AX1192" s="16" t="s">
        <v>74</v>
      </c>
      <c r="AY1192" s="265" t="s">
        <v>131</v>
      </c>
    </row>
    <row r="1193" s="13" customFormat="1">
      <c r="A1193" s="13"/>
      <c r="B1193" s="223"/>
      <c r="C1193" s="224"/>
      <c r="D1193" s="216" t="s">
        <v>145</v>
      </c>
      <c r="E1193" s="225" t="s">
        <v>21</v>
      </c>
      <c r="F1193" s="226" t="s">
        <v>1679</v>
      </c>
      <c r="G1193" s="224"/>
      <c r="H1193" s="227">
        <v>41.408000000000001</v>
      </c>
      <c r="I1193" s="228"/>
      <c r="J1193" s="224"/>
      <c r="K1193" s="224"/>
      <c r="L1193" s="229"/>
      <c r="M1193" s="230"/>
      <c r="N1193" s="231"/>
      <c r="O1193" s="231"/>
      <c r="P1193" s="231"/>
      <c r="Q1193" s="231"/>
      <c r="R1193" s="231"/>
      <c r="S1193" s="231"/>
      <c r="T1193" s="232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3" t="s">
        <v>145</v>
      </c>
      <c r="AU1193" s="233" t="s">
        <v>81</v>
      </c>
      <c r="AV1193" s="13" t="s">
        <v>81</v>
      </c>
      <c r="AW1193" s="13" t="s">
        <v>36</v>
      </c>
      <c r="AX1193" s="13" t="s">
        <v>74</v>
      </c>
      <c r="AY1193" s="233" t="s">
        <v>131</v>
      </c>
    </row>
    <row r="1194" s="16" customFormat="1">
      <c r="A1194" s="16"/>
      <c r="B1194" s="255"/>
      <c r="C1194" s="256"/>
      <c r="D1194" s="216" t="s">
        <v>145</v>
      </c>
      <c r="E1194" s="257" t="s">
        <v>21</v>
      </c>
      <c r="F1194" s="258" t="s">
        <v>204</v>
      </c>
      <c r="G1194" s="256"/>
      <c r="H1194" s="259">
        <v>41.408000000000001</v>
      </c>
      <c r="I1194" s="260"/>
      <c r="J1194" s="256"/>
      <c r="K1194" s="256"/>
      <c r="L1194" s="261"/>
      <c r="M1194" s="262"/>
      <c r="N1194" s="263"/>
      <c r="O1194" s="263"/>
      <c r="P1194" s="263"/>
      <c r="Q1194" s="263"/>
      <c r="R1194" s="263"/>
      <c r="S1194" s="263"/>
      <c r="T1194" s="264"/>
      <c r="U1194" s="16"/>
      <c r="V1194" s="16"/>
      <c r="W1194" s="16"/>
      <c r="X1194" s="16"/>
      <c r="Y1194" s="16"/>
      <c r="Z1194" s="16"/>
      <c r="AA1194" s="16"/>
      <c r="AB1194" s="16"/>
      <c r="AC1194" s="16"/>
      <c r="AD1194" s="16"/>
      <c r="AE1194" s="16"/>
      <c r="AT1194" s="265" t="s">
        <v>145</v>
      </c>
      <c r="AU1194" s="265" t="s">
        <v>81</v>
      </c>
      <c r="AV1194" s="16" t="s">
        <v>132</v>
      </c>
      <c r="AW1194" s="16" t="s">
        <v>36</v>
      </c>
      <c r="AX1194" s="16" t="s">
        <v>74</v>
      </c>
      <c r="AY1194" s="265" t="s">
        <v>131</v>
      </c>
    </row>
    <row r="1195" s="15" customFormat="1">
      <c r="A1195" s="15"/>
      <c r="B1195" s="244"/>
      <c r="C1195" s="245"/>
      <c r="D1195" s="216" t="s">
        <v>145</v>
      </c>
      <c r="E1195" s="246" t="s">
        <v>21</v>
      </c>
      <c r="F1195" s="247" t="s">
        <v>166</v>
      </c>
      <c r="G1195" s="245"/>
      <c r="H1195" s="248">
        <v>102.66800000000001</v>
      </c>
      <c r="I1195" s="249"/>
      <c r="J1195" s="245"/>
      <c r="K1195" s="245"/>
      <c r="L1195" s="250"/>
      <c r="M1195" s="251"/>
      <c r="N1195" s="252"/>
      <c r="O1195" s="252"/>
      <c r="P1195" s="252"/>
      <c r="Q1195" s="252"/>
      <c r="R1195" s="252"/>
      <c r="S1195" s="252"/>
      <c r="T1195" s="253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54" t="s">
        <v>145</v>
      </c>
      <c r="AU1195" s="254" t="s">
        <v>81</v>
      </c>
      <c r="AV1195" s="15" t="s">
        <v>139</v>
      </c>
      <c r="AW1195" s="15" t="s">
        <v>36</v>
      </c>
      <c r="AX1195" s="15" t="s">
        <v>79</v>
      </c>
      <c r="AY1195" s="254" t="s">
        <v>131</v>
      </c>
    </row>
    <row r="1196" s="2" customFormat="1" ht="24.15" customHeight="1">
      <c r="A1196" s="42"/>
      <c r="B1196" s="43"/>
      <c r="C1196" s="203" t="s">
        <v>1680</v>
      </c>
      <c r="D1196" s="203" t="s">
        <v>134</v>
      </c>
      <c r="E1196" s="204" t="s">
        <v>1681</v>
      </c>
      <c r="F1196" s="205" t="s">
        <v>1682</v>
      </c>
      <c r="G1196" s="206" t="s">
        <v>179</v>
      </c>
      <c r="H1196" s="207">
        <v>10.859999999999999</v>
      </c>
      <c r="I1196" s="208"/>
      <c r="J1196" s="209">
        <f>ROUND(I1196*H1196,2)</f>
        <v>0</v>
      </c>
      <c r="K1196" s="205" t="s">
        <v>138</v>
      </c>
      <c r="L1196" s="48"/>
      <c r="M1196" s="210" t="s">
        <v>21</v>
      </c>
      <c r="N1196" s="211" t="s">
        <v>45</v>
      </c>
      <c r="O1196" s="88"/>
      <c r="P1196" s="212">
        <f>O1196*H1196</f>
        <v>0</v>
      </c>
      <c r="Q1196" s="212">
        <v>0.0089300000000000004</v>
      </c>
      <c r="R1196" s="212">
        <f>Q1196*H1196</f>
        <v>0.096979800000000005</v>
      </c>
      <c r="S1196" s="212">
        <v>0</v>
      </c>
      <c r="T1196" s="213">
        <f>S1196*H1196</f>
        <v>0</v>
      </c>
      <c r="U1196" s="42"/>
      <c r="V1196" s="42"/>
      <c r="W1196" s="42"/>
      <c r="X1196" s="42"/>
      <c r="Y1196" s="42"/>
      <c r="Z1196" s="42"/>
      <c r="AA1196" s="42"/>
      <c r="AB1196" s="42"/>
      <c r="AC1196" s="42"/>
      <c r="AD1196" s="42"/>
      <c r="AE1196" s="42"/>
      <c r="AR1196" s="214" t="s">
        <v>273</v>
      </c>
      <c r="AT1196" s="214" t="s">
        <v>134</v>
      </c>
      <c r="AU1196" s="214" t="s">
        <v>81</v>
      </c>
      <c r="AY1196" s="20" t="s">
        <v>131</v>
      </c>
      <c r="BE1196" s="215">
        <f>IF(N1196="základní",J1196,0)</f>
        <v>0</v>
      </c>
      <c r="BF1196" s="215">
        <f>IF(N1196="snížená",J1196,0)</f>
        <v>0</v>
      </c>
      <c r="BG1196" s="215">
        <f>IF(N1196="zákl. přenesená",J1196,0)</f>
        <v>0</v>
      </c>
      <c r="BH1196" s="215">
        <f>IF(N1196="sníž. přenesená",J1196,0)</f>
        <v>0</v>
      </c>
      <c r="BI1196" s="215">
        <f>IF(N1196="nulová",J1196,0)</f>
        <v>0</v>
      </c>
      <c r="BJ1196" s="20" t="s">
        <v>79</v>
      </c>
      <c r="BK1196" s="215">
        <f>ROUND(I1196*H1196,2)</f>
        <v>0</v>
      </c>
      <c r="BL1196" s="20" t="s">
        <v>273</v>
      </c>
      <c r="BM1196" s="214" t="s">
        <v>1683</v>
      </c>
    </row>
    <row r="1197" s="2" customFormat="1">
      <c r="A1197" s="42"/>
      <c r="B1197" s="43"/>
      <c r="C1197" s="44"/>
      <c r="D1197" s="216" t="s">
        <v>141</v>
      </c>
      <c r="E1197" s="44"/>
      <c r="F1197" s="217" t="s">
        <v>1684</v>
      </c>
      <c r="G1197" s="44"/>
      <c r="H1197" s="44"/>
      <c r="I1197" s="218"/>
      <c r="J1197" s="44"/>
      <c r="K1197" s="44"/>
      <c r="L1197" s="48"/>
      <c r="M1197" s="219"/>
      <c r="N1197" s="220"/>
      <c r="O1197" s="88"/>
      <c r="P1197" s="88"/>
      <c r="Q1197" s="88"/>
      <c r="R1197" s="88"/>
      <c r="S1197" s="88"/>
      <c r="T1197" s="89"/>
      <c r="U1197" s="42"/>
      <c r="V1197" s="42"/>
      <c r="W1197" s="42"/>
      <c r="X1197" s="42"/>
      <c r="Y1197" s="42"/>
      <c r="Z1197" s="42"/>
      <c r="AA1197" s="42"/>
      <c r="AB1197" s="42"/>
      <c r="AC1197" s="42"/>
      <c r="AD1197" s="42"/>
      <c r="AE1197" s="42"/>
      <c r="AT1197" s="20" t="s">
        <v>141</v>
      </c>
      <c r="AU1197" s="20" t="s">
        <v>81</v>
      </c>
    </row>
    <row r="1198" s="2" customFormat="1">
      <c r="A1198" s="42"/>
      <c r="B1198" s="43"/>
      <c r="C1198" s="44"/>
      <c r="D1198" s="221" t="s">
        <v>143</v>
      </c>
      <c r="E1198" s="44"/>
      <c r="F1198" s="222" t="s">
        <v>1685</v>
      </c>
      <c r="G1198" s="44"/>
      <c r="H1198" s="44"/>
      <c r="I1198" s="218"/>
      <c r="J1198" s="44"/>
      <c r="K1198" s="44"/>
      <c r="L1198" s="48"/>
      <c r="M1198" s="219"/>
      <c r="N1198" s="220"/>
      <c r="O1198" s="88"/>
      <c r="P1198" s="88"/>
      <c r="Q1198" s="88"/>
      <c r="R1198" s="88"/>
      <c r="S1198" s="88"/>
      <c r="T1198" s="89"/>
      <c r="U1198" s="42"/>
      <c r="V1198" s="42"/>
      <c r="W1198" s="42"/>
      <c r="X1198" s="42"/>
      <c r="Y1198" s="42"/>
      <c r="Z1198" s="42"/>
      <c r="AA1198" s="42"/>
      <c r="AB1198" s="42"/>
      <c r="AC1198" s="42"/>
      <c r="AD1198" s="42"/>
      <c r="AE1198" s="42"/>
      <c r="AT1198" s="20" t="s">
        <v>143</v>
      </c>
      <c r="AU1198" s="20" t="s">
        <v>81</v>
      </c>
    </row>
    <row r="1199" s="13" customFormat="1">
      <c r="A1199" s="13"/>
      <c r="B1199" s="223"/>
      <c r="C1199" s="224"/>
      <c r="D1199" s="216" t="s">
        <v>145</v>
      </c>
      <c r="E1199" s="225" t="s">
        <v>21</v>
      </c>
      <c r="F1199" s="226" t="s">
        <v>1686</v>
      </c>
      <c r="G1199" s="224"/>
      <c r="H1199" s="227">
        <v>8.25</v>
      </c>
      <c r="I1199" s="228"/>
      <c r="J1199" s="224"/>
      <c r="K1199" s="224"/>
      <c r="L1199" s="229"/>
      <c r="M1199" s="230"/>
      <c r="N1199" s="231"/>
      <c r="O1199" s="231"/>
      <c r="P1199" s="231"/>
      <c r="Q1199" s="231"/>
      <c r="R1199" s="231"/>
      <c r="S1199" s="231"/>
      <c r="T1199" s="232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3" t="s">
        <v>145</v>
      </c>
      <c r="AU1199" s="233" t="s">
        <v>81</v>
      </c>
      <c r="AV1199" s="13" t="s">
        <v>81</v>
      </c>
      <c r="AW1199" s="13" t="s">
        <v>36</v>
      </c>
      <c r="AX1199" s="13" t="s">
        <v>74</v>
      </c>
      <c r="AY1199" s="233" t="s">
        <v>131</v>
      </c>
    </row>
    <row r="1200" s="13" customFormat="1">
      <c r="A1200" s="13"/>
      <c r="B1200" s="223"/>
      <c r="C1200" s="224"/>
      <c r="D1200" s="216" t="s">
        <v>145</v>
      </c>
      <c r="E1200" s="225" t="s">
        <v>21</v>
      </c>
      <c r="F1200" s="226" t="s">
        <v>1687</v>
      </c>
      <c r="G1200" s="224"/>
      <c r="H1200" s="227">
        <v>1.1100000000000001</v>
      </c>
      <c r="I1200" s="228"/>
      <c r="J1200" s="224"/>
      <c r="K1200" s="224"/>
      <c r="L1200" s="229"/>
      <c r="M1200" s="230"/>
      <c r="N1200" s="231"/>
      <c r="O1200" s="231"/>
      <c r="P1200" s="231"/>
      <c r="Q1200" s="231"/>
      <c r="R1200" s="231"/>
      <c r="S1200" s="231"/>
      <c r="T1200" s="232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3" t="s">
        <v>145</v>
      </c>
      <c r="AU1200" s="233" t="s">
        <v>81</v>
      </c>
      <c r="AV1200" s="13" t="s">
        <v>81</v>
      </c>
      <c r="AW1200" s="13" t="s">
        <v>36</v>
      </c>
      <c r="AX1200" s="13" t="s">
        <v>74</v>
      </c>
      <c r="AY1200" s="233" t="s">
        <v>131</v>
      </c>
    </row>
    <row r="1201" s="13" customFormat="1">
      <c r="A1201" s="13"/>
      <c r="B1201" s="223"/>
      <c r="C1201" s="224"/>
      <c r="D1201" s="216" t="s">
        <v>145</v>
      </c>
      <c r="E1201" s="225" t="s">
        <v>21</v>
      </c>
      <c r="F1201" s="226" t="s">
        <v>1688</v>
      </c>
      <c r="G1201" s="224"/>
      <c r="H1201" s="227">
        <v>1.5</v>
      </c>
      <c r="I1201" s="228"/>
      <c r="J1201" s="224"/>
      <c r="K1201" s="224"/>
      <c r="L1201" s="229"/>
      <c r="M1201" s="230"/>
      <c r="N1201" s="231"/>
      <c r="O1201" s="231"/>
      <c r="P1201" s="231"/>
      <c r="Q1201" s="231"/>
      <c r="R1201" s="231"/>
      <c r="S1201" s="231"/>
      <c r="T1201" s="23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3" t="s">
        <v>145</v>
      </c>
      <c r="AU1201" s="233" t="s">
        <v>81</v>
      </c>
      <c r="AV1201" s="13" t="s">
        <v>81</v>
      </c>
      <c r="AW1201" s="13" t="s">
        <v>36</v>
      </c>
      <c r="AX1201" s="13" t="s">
        <v>74</v>
      </c>
      <c r="AY1201" s="233" t="s">
        <v>131</v>
      </c>
    </row>
    <row r="1202" s="15" customFormat="1">
      <c r="A1202" s="15"/>
      <c r="B1202" s="244"/>
      <c r="C1202" s="245"/>
      <c r="D1202" s="216" t="s">
        <v>145</v>
      </c>
      <c r="E1202" s="246" t="s">
        <v>21</v>
      </c>
      <c r="F1202" s="247" t="s">
        <v>166</v>
      </c>
      <c r="G1202" s="245"/>
      <c r="H1202" s="248">
        <v>10.859999999999999</v>
      </c>
      <c r="I1202" s="249"/>
      <c r="J1202" s="245"/>
      <c r="K1202" s="245"/>
      <c r="L1202" s="250"/>
      <c r="M1202" s="251"/>
      <c r="N1202" s="252"/>
      <c r="O1202" s="252"/>
      <c r="P1202" s="252"/>
      <c r="Q1202" s="252"/>
      <c r="R1202" s="252"/>
      <c r="S1202" s="252"/>
      <c r="T1202" s="253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T1202" s="254" t="s">
        <v>145</v>
      </c>
      <c r="AU1202" s="254" t="s">
        <v>81</v>
      </c>
      <c r="AV1202" s="15" t="s">
        <v>139</v>
      </c>
      <c r="AW1202" s="15" t="s">
        <v>36</v>
      </c>
      <c r="AX1202" s="15" t="s">
        <v>79</v>
      </c>
      <c r="AY1202" s="254" t="s">
        <v>131</v>
      </c>
    </row>
    <row r="1203" s="2" customFormat="1" ht="24.15" customHeight="1">
      <c r="A1203" s="42"/>
      <c r="B1203" s="43"/>
      <c r="C1203" s="203" t="s">
        <v>1689</v>
      </c>
      <c r="D1203" s="203" t="s">
        <v>134</v>
      </c>
      <c r="E1203" s="204" t="s">
        <v>1690</v>
      </c>
      <c r="F1203" s="205" t="s">
        <v>1691</v>
      </c>
      <c r="G1203" s="206" t="s">
        <v>179</v>
      </c>
      <c r="H1203" s="207">
        <v>30.989999999999998</v>
      </c>
      <c r="I1203" s="208"/>
      <c r="J1203" s="209">
        <f>ROUND(I1203*H1203,2)</f>
        <v>0</v>
      </c>
      <c r="K1203" s="205" t="s">
        <v>138</v>
      </c>
      <c r="L1203" s="48"/>
      <c r="M1203" s="210" t="s">
        <v>21</v>
      </c>
      <c r="N1203" s="211" t="s">
        <v>45</v>
      </c>
      <c r="O1203" s="88"/>
      <c r="P1203" s="212">
        <f>O1203*H1203</f>
        <v>0</v>
      </c>
      <c r="Q1203" s="212">
        <v>0.00025999999999999998</v>
      </c>
      <c r="R1203" s="212">
        <f>Q1203*H1203</f>
        <v>0.0080573999999999993</v>
      </c>
      <c r="S1203" s="212">
        <v>0</v>
      </c>
      <c r="T1203" s="213">
        <f>S1203*H1203</f>
        <v>0</v>
      </c>
      <c r="U1203" s="42"/>
      <c r="V1203" s="42"/>
      <c r="W1203" s="42"/>
      <c r="X1203" s="42"/>
      <c r="Y1203" s="42"/>
      <c r="Z1203" s="42"/>
      <c r="AA1203" s="42"/>
      <c r="AB1203" s="42"/>
      <c r="AC1203" s="42"/>
      <c r="AD1203" s="42"/>
      <c r="AE1203" s="42"/>
      <c r="AR1203" s="214" t="s">
        <v>273</v>
      </c>
      <c r="AT1203" s="214" t="s">
        <v>134</v>
      </c>
      <c r="AU1203" s="214" t="s">
        <v>81</v>
      </c>
      <c r="AY1203" s="20" t="s">
        <v>131</v>
      </c>
      <c r="BE1203" s="215">
        <f>IF(N1203="základní",J1203,0)</f>
        <v>0</v>
      </c>
      <c r="BF1203" s="215">
        <f>IF(N1203="snížená",J1203,0)</f>
        <v>0</v>
      </c>
      <c r="BG1203" s="215">
        <f>IF(N1203="zákl. přenesená",J1203,0)</f>
        <v>0</v>
      </c>
      <c r="BH1203" s="215">
        <f>IF(N1203="sníž. přenesená",J1203,0)</f>
        <v>0</v>
      </c>
      <c r="BI1203" s="215">
        <f>IF(N1203="nulová",J1203,0)</f>
        <v>0</v>
      </c>
      <c r="BJ1203" s="20" t="s">
        <v>79</v>
      </c>
      <c r="BK1203" s="215">
        <f>ROUND(I1203*H1203,2)</f>
        <v>0</v>
      </c>
      <c r="BL1203" s="20" t="s">
        <v>273</v>
      </c>
      <c r="BM1203" s="214" t="s">
        <v>1692</v>
      </c>
    </row>
    <row r="1204" s="2" customFormat="1">
      <c r="A1204" s="42"/>
      <c r="B1204" s="43"/>
      <c r="C1204" s="44"/>
      <c r="D1204" s="216" t="s">
        <v>141</v>
      </c>
      <c r="E1204" s="44"/>
      <c r="F1204" s="217" t="s">
        <v>1693</v>
      </c>
      <c r="G1204" s="44"/>
      <c r="H1204" s="44"/>
      <c r="I1204" s="218"/>
      <c r="J1204" s="44"/>
      <c r="K1204" s="44"/>
      <c r="L1204" s="48"/>
      <c r="M1204" s="219"/>
      <c r="N1204" s="220"/>
      <c r="O1204" s="88"/>
      <c r="P1204" s="88"/>
      <c r="Q1204" s="88"/>
      <c r="R1204" s="88"/>
      <c r="S1204" s="88"/>
      <c r="T1204" s="89"/>
      <c r="U1204" s="42"/>
      <c r="V1204" s="42"/>
      <c r="W1204" s="42"/>
      <c r="X1204" s="42"/>
      <c r="Y1204" s="42"/>
      <c r="Z1204" s="42"/>
      <c r="AA1204" s="42"/>
      <c r="AB1204" s="42"/>
      <c r="AC1204" s="42"/>
      <c r="AD1204" s="42"/>
      <c r="AE1204" s="42"/>
      <c r="AT1204" s="20" t="s">
        <v>141</v>
      </c>
      <c r="AU1204" s="20" t="s">
        <v>81</v>
      </c>
    </row>
    <row r="1205" s="2" customFormat="1">
      <c r="A1205" s="42"/>
      <c r="B1205" s="43"/>
      <c r="C1205" s="44"/>
      <c r="D1205" s="221" t="s">
        <v>143</v>
      </c>
      <c r="E1205" s="44"/>
      <c r="F1205" s="222" t="s">
        <v>1694</v>
      </c>
      <c r="G1205" s="44"/>
      <c r="H1205" s="44"/>
      <c r="I1205" s="218"/>
      <c r="J1205" s="44"/>
      <c r="K1205" s="44"/>
      <c r="L1205" s="48"/>
      <c r="M1205" s="219"/>
      <c r="N1205" s="220"/>
      <c r="O1205" s="88"/>
      <c r="P1205" s="88"/>
      <c r="Q1205" s="88"/>
      <c r="R1205" s="88"/>
      <c r="S1205" s="88"/>
      <c r="T1205" s="89"/>
      <c r="U1205" s="42"/>
      <c r="V1205" s="42"/>
      <c r="W1205" s="42"/>
      <c r="X1205" s="42"/>
      <c r="Y1205" s="42"/>
      <c r="Z1205" s="42"/>
      <c r="AA1205" s="42"/>
      <c r="AB1205" s="42"/>
      <c r="AC1205" s="42"/>
      <c r="AD1205" s="42"/>
      <c r="AE1205" s="42"/>
      <c r="AT1205" s="20" t="s">
        <v>143</v>
      </c>
      <c r="AU1205" s="20" t="s">
        <v>81</v>
      </c>
    </row>
    <row r="1206" s="14" customFormat="1">
      <c r="A1206" s="14"/>
      <c r="B1206" s="234"/>
      <c r="C1206" s="235"/>
      <c r="D1206" s="216" t="s">
        <v>145</v>
      </c>
      <c r="E1206" s="236" t="s">
        <v>21</v>
      </c>
      <c r="F1206" s="237" t="s">
        <v>1695</v>
      </c>
      <c r="G1206" s="235"/>
      <c r="H1206" s="236" t="s">
        <v>21</v>
      </c>
      <c r="I1206" s="238"/>
      <c r="J1206" s="235"/>
      <c r="K1206" s="235"/>
      <c r="L1206" s="239"/>
      <c r="M1206" s="240"/>
      <c r="N1206" s="241"/>
      <c r="O1206" s="241"/>
      <c r="P1206" s="241"/>
      <c r="Q1206" s="241"/>
      <c r="R1206" s="241"/>
      <c r="S1206" s="241"/>
      <c r="T1206" s="242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43" t="s">
        <v>145</v>
      </c>
      <c r="AU1206" s="243" t="s">
        <v>81</v>
      </c>
      <c r="AV1206" s="14" t="s">
        <v>79</v>
      </c>
      <c r="AW1206" s="14" t="s">
        <v>36</v>
      </c>
      <c r="AX1206" s="14" t="s">
        <v>74</v>
      </c>
      <c r="AY1206" s="243" t="s">
        <v>131</v>
      </c>
    </row>
    <row r="1207" s="13" customFormat="1">
      <c r="A1207" s="13"/>
      <c r="B1207" s="223"/>
      <c r="C1207" s="224"/>
      <c r="D1207" s="216" t="s">
        <v>145</v>
      </c>
      <c r="E1207" s="225" t="s">
        <v>21</v>
      </c>
      <c r="F1207" s="226" t="s">
        <v>1696</v>
      </c>
      <c r="G1207" s="224"/>
      <c r="H1207" s="227">
        <v>13.5</v>
      </c>
      <c r="I1207" s="228"/>
      <c r="J1207" s="224"/>
      <c r="K1207" s="224"/>
      <c r="L1207" s="229"/>
      <c r="M1207" s="230"/>
      <c r="N1207" s="231"/>
      <c r="O1207" s="231"/>
      <c r="P1207" s="231"/>
      <c r="Q1207" s="231"/>
      <c r="R1207" s="231"/>
      <c r="S1207" s="231"/>
      <c r="T1207" s="232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3" t="s">
        <v>145</v>
      </c>
      <c r="AU1207" s="233" t="s">
        <v>81</v>
      </c>
      <c r="AV1207" s="13" t="s">
        <v>81</v>
      </c>
      <c r="AW1207" s="13" t="s">
        <v>36</v>
      </c>
      <c r="AX1207" s="13" t="s">
        <v>74</v>
      </c>
      <c r="AY1207" s="233" t="s">
        <v>131</v>
      </c>
    </row>
    <row r="1208" s="13" customFormat="1">
      <c r="A1208" s="13"/>
      <c r="B1208" s="223"/>
      <c r="C1208" s="224"/>
      <c r="D1208" s="216" t="s">
        <v>145</v>
      </c>
      <c r="E1208" s="225" t="s">
        <v>21</v>
      </c>
      <c r="F1208" s="226" t="s">
        <v>1697</v>
      </c>
      <c r="G1208" s="224"/>
      <c r="H1208" s="227">
        <v>6.4500000000000002</v>
      </c>
      <c r="I1208" s="228"/>
      <c r="J1208" s="224"/>
      <c r="K1208" s="224"/>
      <c r="L1208" s="229"/>
      <c r="M1208" s="230"/>
      <c r="N1208" s="231"/>
      <c r="O1208" s="231"/>
      <c r="P1208" s="231"/>
      <c r="Q1208" s="231"/>
      <c r="R1208" s="231"/>
      <c r="S1208" s="231"/>
      <c r="T1208" s="232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3" t="s">
        <v>145</v>
      </c>
      <c r="AU1208" s="233" t="s">
        <v>81</v>
      </c>
      <c r="AV1208" s="13" t="s">
        <v>81</v>
      </c>
      <c r="AW1208" s="13" t="s">
        <v>36</v>
      </c>
      <c r="AX1208" s="13" t="s">
        <v>74</v>
      </c>
      <c r="AY1208" s="233" t="s">
        <v>131</v>
      </c>
    </row>
    <row r="1209" s="13" customFormat="1">
      <c r="A1209" s="13"/>
      <c r="B1209" s="223"/>
      <c r="C1209" s="224"/>
      <c r="D1209" s="216" t="s">
        <v>145</v>
      </c>
      <c r="E1209" s="225" t="s">
        <v>21</v>
      </c>
      <c r="F1209" s="226" t="s">
        <v>1698</v>
      </c>
      <c r="G1209" s="224"/>
      <c r="H1209" s="227">
        <v>11.039999999999999</v>
      </c>
      <c r="I1209" s="228"/>
      <c r="J1209" s="224"/>
      <c r="K1209" s="224"/>
      <c r="L1209" s="229"/>
      <c r="M1209" s="230"/>
      <c r="N1209" s="231"/>
      <c r="O1209" s="231"/>
      <c r="P1209" s="231"/>
      <c r="Q1209" s="231"/>
      <c r="R1209" s="231"/>
      <c r="S1209" s="231"/>
      <c r="T1209" s="232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3" t="s">
        <v>145</v>
      </c>
      <c r="AU1209" s="233" t="s">
        <v>81</v>
      </c>
      <c r="AV1209" s="13" t="s">
        <v>81</v>
      </c>
      <c r="AW1209" s="13" t="s">
        <v>36</v>
      </c>
      <c r="AX1209" s="13" t="s">
        <v>74</v>
      </c>
      <c r="AY1209" s="233" t="s">
        <v>131</v>
      </c>
    </row>
    <row r="1210" s="15" customFormat="1">
      <c r="A1210" s="15"/>
      <c r="B1210" s="244"/>
      <c r="C1210" s="245"/>
      <c r="D1210" s="216" t="s">
        <v>145</v>
      </c>
      <c r="E1210" s="246" t="s">
        <v>21</v>
      </c>
      <c r="F1210" s="247" t="s">
        <v>166</v>
      </c>
      <c r="G1210" s="245"/>
      <c r="H1210" s="248">
        <v>30.989999999999998</v>
      </c>
      <c r="I1210" s="249"/>
      <c r="J1210" s="245"/>
      <c r="K1210" s="245"/>
      <c r="L1210" s="250"/>
      <c r="M1210" s="251"/>
      <c r="N1210" s="252"/>
      <c r="O1210" s="252"/>
      <c r="P1210" s="252"/>
      <c r="Q1210" s="252"/>
      <c r="R1210" s="252"/>
      <c r="S1210" s="252"/>
      <c r="T1210" s="253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54" t="s">
        <v>145</v>
      </c>
      <c r="AU1210" s="254" t="s">
        <v>81</v>
      </c>
      <c r="AV1210" s="15" t="s">
        <v>139</v>
      </c>
      <c r="AW1210" s="15" t="s">
        <v>36</v>
      </c>
      <c r="AX1210" s="15" t="s">
        <v>79</v>
      </c>
      <c r="AY1210" s="254" t="s">
        <v>131</v>
      </c>
    </row>
    <row r="1211" s="2" customFormat="1" ht="24.15" customHeight="1">
      <c r="A1211" s="42"/>
      <c r="B1211" s="43"/>
      <c r="C1211" s="203" t="s">
        <v>1699</v>
      </c>
      <c r="D1211" s="203" t="s">
        <v>134</v>
      </c>
      <c r="E1211" s="204" t="s">
        <v>1700</v>
      </c>
      <c r="F1211" s="205" t="s">
        <v>1701</v>
      </c>
      <c r="G1211" s="206" t="s">
        <v>179</v>
      </c>
      <c r="H1211" s="207">
        <v>48.911999999999999</v>
      </c>
      <c r="I1211" s="208"/>
      <c r="J1211" s="209">
        <f>ROUND(I1211*H1211,2)</f>
        <v>0</v>
      </c>
      <c r="K1211" s="205" t="s">
        <v>21</v>
      </c>
      <c r="L1211" s="48"/>
      <c r="M1211" s="210" t="s">
        <v>21</v>
      </c>
      <c r="N1211" s="211" t="s">
        <v>45</v>
      </c>
      <c r="O1211" s="88"/>
      <c r="P1211" s="212">
        <f>O1211*H1211</f>
        <v>0</v>
      </c>
      <c r="Q1211" s="212">
        <v>0.00025999999999999998</v>
      </c>
      <c r="R1211" s="212">
        <f>Q1211*H1211</f>
        <v>0.012717119999999998</v>
      </c>
      <c r="S1211" s="212">
        <v>0</v>
      </c>
      <c r="T1211" s="213">
        <f>S1211*H1211</f>
        <v>0</v>
      </c>
      <c r="U1211" s="42"/>
      <c r="V1211" s="42"/>
      <c r="W1211" s="42"/>
      <c r="X1211" s="42"/>
      <c r="Y1211" s="42"/>
      <c r="Z1211" s="42"/>
      <c r="AA1211" s="42"/>
      <c r="AB1211" s="42"/>
      <c r="AC1211" s="42"/>
      <c r="AD1211" s="42"/>
      <c r="AE1211" s="42"/>
      <c r="AR1211" s="214" t="s">
        <v>273</v>
      </c>
      <c r="AT1211" s="214" t="s">
        <v>134</v>
      </c>
      <c r="AU1211" s="214" t="s">
        <v>81</v>
      </c>
      <c r="AY1211" s="20" t="s">
        <v>131</v>
      </c>
      <c r="BE1211" s="215">
        <f>IF(N1211="základní",J1211,0)</f>
        <v>0</v>
      </c>
      <c r="BF1211" s="215">
        <f>IF(N1211="snížená",J1211,0)</f>
        <v>0</v>
      </c>
      <c r="BG1211" s="215">
        <f>IF(N1211="zákl. přenesená",J1211,0)</f>
        <v>0</v>
      </c>
      <c r="BH1211" s="215">
        <f>IF(N1211="sníž. přenesená",J1211,0)</f>
        <v>0</v>
      </c>
      <c r="BI1211" s="215">
        <f>IF(N1211="nulová",J1211,0)</f>
        <v>0</v>
      </c>
      <c r="BJ1211" s="20" t="s">
        <v>79</v>
      </c>
      <c r="BK1211" s="215">
        <f>ROUND(I1211*H1211,2)</f>
        <v>0</v>
      </c>
      <c r="BL1211" s="20" t="s">
        <v>273</v>
      </c>
      <c r="BM1211" s="214" t="s">
        <v>1702</v>
      </c>
    </row>
    <row r="1212" s="2" customFormat="1">
      <c r="A1212" s="42"/>
      <c r="B1212" s="43"/>
      <c r="C1212" s="44"/>
      <c r="D1212" s="216" t="s">
        <v>141</v>
      </c>
      <c r="E1212" s="44"/>
      <c r="F1212" s="217" t="s">
        <v>1701</v>
      </c>
      <c r="G1212" s="44"/>
      <c r="H1212" s="44"/>
      <c r="I1212" s="218"/>
      <c r="J1212" s="44"/>
      <c r="K1212" s="44"/>
      <c r="L1212" s="48"/>
      <c r="M1212" s="219"/>
      <c r="N1212" s="220"/>
      <c r="O1212" s="88"/>
      <c r="P1212" s="88"/>
      <c r="Q1212" s="88"/>
      <c r="R1212" s="88"/>
      <c r="S1212" s="88"/>
      <c r="T1212" s="89"/>
      <c r="U1212" s="42"/>
      <c r="V1212" s="42"/>
      <c r="W1212" s="42"/>
      <c r="X1212" s="42"/>
      <c r="Y1212" s="42"/>
      <c r="Z1212" s="42"/>
      <c r="AA1212" s="42"/>
      <c r="AB1212" s="42"/>
      <c r="AC1212" s="42"/>
      <c r="AD1212" s="42"/>
      <c r="AE1212" s="42"/>
      <c r="AT1212" s="20" t="s">
        <v>141</v>
      </c>
      <c r="AU1212" s="20" t="s">
        <v>81</v>
      </c>
    </row>
    <row r="1213" s="14" customFormat="1">
      <c r="A1213" s="14"/>
      <c r="B1213" s="234"/>
      <c r="C1213" s="235"/>
      <c r="D1213" s="216" t="s">
        <v>145</v>
      </c>
      <c r="E1213" s="236" t="s">
        <v>21</v>
      </c>
      <c r="F1213" s="237" t="s">
        <v>1703</v>
      </c>
      <c r="G1213" s="235"/>
      <c r="H1213" s="236" t="s">
        <v>21</v>
      </c>
      <c r="I1213" s="238"/>
      <c r="J1213" s="235"/>
      <c r="K1213" s="235"/>
      <c r="L1213" s="239"/>
      <c r="M1213" s="240"/>
      <c r="N1213" s="241"/>
      <c r="O1213" s="241"/>
      <c r="P1213" s="241"/>
      <c r="Q1213" s="241"/>
      <c r="R1213" s="241"/>
      <c r="S1213" s="241"/>
      <c r="T1213" s="242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43" t="s">
        <v>145</v>
      </c>
      <c r="AU1213" s="243" t="s">
        <v>81</v>
      </c>
      <c r="AV1213" s="14" t="s">
        <v>79</v>
      </c>
      <c r="AW1213" s="14" t="s">
        <v>36</v>
      </c>
      <c r="AX1213" s="14" t="s">
        <v>74</v>
      </c>
      <c r="AY1213" s="243" t="s">
        <v>131</v>
      </c>
    </row>
    <row r="1214" s="14" customFormat="1">
      <c r="A1214" s="14"/>
      <c r="B1214" s="234"/>
      <c r="C1214" s="235"/>
      <c r="D1214" s="216" t="s">
        <v>145</v>
      </c>
      <c r="E1214" s="236" t="s">
        <v>21</v>
      </c>
      <c r="F1214" s="237" t="s">
        <v>1704</v>
      </c>
      <c r="G1214" s="235"/>
      <c r="H1214" s="236" t="s">
        <v>21</v>
      </c>
      <c r="I1214" s="238"/>
      <c r="J1214" s="235"/>
      <c r="K1214" s="235"/>
      <c r="L1214" s="239"/>
      <c r="M1214" s="240"/>
      <c r="N1214" s="241"/>
      <c r="O1214" s="241"/>
      <c r="P1214" s="241"/>
      <c r="Q1214" s="241"/>
      <c r="R1214" s="241"/>
      <c r="S1214" s="241"/>
      <c r="T1214" s="242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43" t="s">
        <v>145</v>
      </c>
      <c r="AU1214" s="243" t="s">
        <v>81</v>
      </c>
      <c r="AV1214" s="14" t="s">
        <v>79</v>
      </c>
      <c r="AW1214" s="14" t="s">
        <v>36</v>
      </c>
      <c r="AX1214" s="14" t="s">
        <v>74</v>
      </c>
      <c r="AY1214" s="243" t="s">
        <v>131</v>
      </c>
    </row>
    <row r="1215" s="14" customFormat="1">
      <c r="A1215" s="14"/>
      <c r="B1215" s="234"/>
      <c r="C1215" s="235"/>
      <c r="D1215" s="216" t="s">
        <v>145</v>
      </c>
      <c r="E1215" s="236" t="s">
        <v>21</v>
      </c>
      <c r="F1215" s="237" t="s">
        <v>1705</v>
      </c>
      <c r="G1215" s="235"/>
      <c r="H1215" s="236" t="s">
        <v>21</v>
      </c>
      <c r="I1215" s="238"/>
      <c r="J1215" s="235"/>
      <c r="K1215" s="235"/>
      <c r="L1215" s="239"/>
      <c r="M1215" s="240"/>
      <c r="N1215" s="241"/>
      <c r="O1215" s="241"/>
      <c r="P1215" s="241"/>
      <c r="Q1215" s="241"/>
      <c r="R1215" s="241"/>
      <c r="S1215" s="241"/>
      <c r="T1215" s="242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43" t="s">
        <v>145</v>
      </c>
      <c r="AU1215" s="243" t="s">
        <v>81</v>
      </c>
      <c r="AV1215" s="14" t="s">
        <v>79</v>
      </c>
      <c r="AW1215" s="14" t="s">
        <v>36</v>
      </c>
      <c r="AX1215" s="14" t="s">
        <v>74</v>
      </c>
      <c r="AY1215" s="243" t="s">
        <v>131</v>
      </c>
    </row>
    <row r="1216" s="13" customFormat="1">
      <c r="A1216" s="13"/>
      <c r="B1216" s="223"/>
      <c r="C1216" s="224"/>
      <c r="D1216" s="216" t="s">
        <v>145</v>
      </c>
      <c r="E1216" s="225" t="s">
        <v>21</v>
      </c>
      <c r="F1216" s="226" t="s">
        <v>1706</v>
      </c>
      <c r="G1216" s="224"/>
      <c r="H1216" s="227">
        <v>0.90000000000000002</v>
      </c>
      <c r="I1216" s="228"/>
      <c r="J1216" s="224"/>
      <c r="K1216" s="224"/>
      <c r="L1216" s="229"/>
      <c r="M1216" s="230"/>
      <c r="N1216" s="231"/>
      <c r="O1216" s="231"/>
      <c r="P1216" s="231"/>
      <c r="Q1216" s="231"/>
      <c r="R1216" s="231"/>
      <c r="S1216" s="231"/>
      <c r="T1216" s="232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3" t="s">
        <v>145</v>
      </c>
      <c r="AU1216" s="233" t="s">
        <v>81</v>
      </c>
      <c r="AV1216" s="13" t="s">
        <v>81</v>
      </c>
      <c r="AW1216" s="13" t="s">
        <v>36</v>
      </c>
      <c r="AX1216" s="13" t="s">
        <v>74</v>
      </c>
      <c r="AY1216" s="233" t="s">
        <v>131</v>
      </c>
    </row>
    <row r="1217" s="13" customFormat="1">
      <c r="A1217" s="13"/>
      <c r="B1217" s="223"/>
      <c r="C1217" s="224"/>
      <c r="D1217" s="216" t="s">
        <v>145</v>
      </c>
      <c r="E1217" s="225" t="s">
        <v>21</v>
      </c>
      <c r="F1217" s="226" t="s">
        <v>1707</v>
      </c>
      <c r="G1217" s="224"/>
      <c r="H1217" s="227">
        <v>4</v>
      </c>
      <c r="I1217" s="228"/>
      <c r="J1217" s="224"/>
      <c r="K1217" s="224"/>
      <c r="L1217" s="229"/>
      <c r="M1217" s="230"/>
      <c r="N1217" s="231"/>
      <c r="O1217" s="231"/>
      <c r="P1217" s="231"/>
      <c r="Q1217" s="231"/>
      <c r="R1217" s="231"/>
      <c r="S1217" s="231"/>
      <c r="T1217" s="232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3" t="s">
        <v>145</v>
      </c>
      <c r="AU1217" s="233" t="s">
        <v>81</v>
      </c>
      <c r="AV1217" s="13" t="s">
        <v>81</v>
      </c>
      <c r="AW1217" s="13" t="s">
        <v>36</v>
      </c>
      <c r="AX1217" s="13" t="s">
        <v>74</v>
      </c>
      <c r="AY1217" s="233" t="s">
        <v>131</v>
      </c>
    </row>
    <row r="1218" s="16" customFormat="1">
      <c r="A1218" s="16"/>
      <c r="B1218" s="255"/>
      <c r="C1218" s="256"/>
      <c r="D1218" s="216" t="s">
        <v>145</v>
      </c>
      <c r="E1218" s="257" t="s">
        <v>21</v>
      </c>
      <c r="F1218" s="258" t="s">
        <v>204</v>
      </c>
      <c r="G1218" s="256"/>
      <c r="H1218" s="259">
        <v>4.9000000000000004</v>
      </c>
      <c r="I1218" s="260"/>
      <c r="J1218" s="256"/>
      <c r="K1218" s="256"/>
      <c r="L1218" s="261"/>
      <c r="M1218" s="262"/>
      <c r="N1218" s="263"/>
      <c r="O1218" s="263"/>
      <c r="P1218" s="263"/>
      <c r="Q1218" s="263"/>
      <c r="R1218" s="263"/>
      <c r="S1218" s="263"/>
      <c r="T1218" s="264"/>
      <c r="U1218" s="16"/>
      <c r="V1218" s="16"/>
      <c r="W1218" s="16"/>
      <c r="X1218" s="16"/>
      <c r="Y1218" s="16"/>
      <c r="Z1218" s="16"/>
      <c r="AA1218" s="16"/>
      <c r="AB1218" s="16"/>
      <c r="AC1218" s="16"/>
      <c r="AD1218" s="16"/>
      <c r="AE1218" s="16"/>
      <c r="AT1218" s="265" t="s">
        <v>145</v>
      </c>
      <c r="AU1218" s="265" t="s">
        <v>81</v>
      </c>
      <c r="AV1218" s="16" t="s">
        <v>132</v>
      </c>
      <c r="AW1218" s="16" t="s">
        <v>36</v>
      </c>
      <c r="AX1218" s="16" t="s">
        <v>74</v>
      </c>
      <c r="AY1218" s="265" t="s">
        <v>131</v>
      </c>
    </row>
    <row r="1219" s="14" customFormat="1">
      <c r="A1219" s="14"/>
      <c r="B1219" s="234"/>
      <c r="C1219" s="235"/>
      <c r="D1219" s="216" t="s">
        <v>145</v>
      </c>
      <c r="E1219" s="236" t="s">
        <v>21</v>
      </c>
      <c r="F1219" s="237" t="s">
        <v>152</v>
      </c>
      <c r="G1219" s="235"/>
      <c r="H1219" s="236" t="s">
        <v>21</v>
      </c>
      <c r="I1219" s="238"/>
      <c r="J1219" s="235"/>
      <c r="K1219" s="235"/>
      <c r="L1219" s="239"/>
      <c r="M1219" s="240"/>
      <c r="N1219" s="241"/>
      <c r="O1219" s="241"/>
      <c r="P1219" s="241"/>
      <c r="Q1219" s="241"/>
      <c r="R1219" s="241"/>
      <c r="S1219" s="241"/>
      <c r="T1219" s="242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43" t="s">
        <v>145</v>
      </c>
      <c r="AU1219" s="243" t="s">
        <v>81</v>
      </c>
      <c r="AV1219" s="14" t="s">
        <v>79</v>
      </c>
      <c r="AW1219" s="14" t="s">
        <v>36</v>
      </c>
      <c r="AX1219" s="14" t="s">
        <v>74</v>
      </c>
      <c r="AY1219" s="243" t="s">
        <v>131</v>
      </c>
    </row>
    <row r="1220" s="13" customFormat="1">
      <c r="A1220" s="13"/>
      <c r="B1220" s="223"/>
      <c r="C1220" s="224"/>
      <c r="D1220" s="216" t="s">
        <v>145</v>
      </c>
      <c r="E1220" s="225" t="s">
        <v>21</v>
      </c>
      <c r="F1220" s="226" t="s">
        <v>1708</v>
      </c>
      <c r="G1220" s="224"/>
      <c r="H1220" s="227">
        <v>4</v>
      </c>
      <c r="I1220" s="228"/>
      <c r="J1220" s="224"/>
      <c r="K1220" s="224"/>
      <c r="L1220" s="229"/>
      <c r="M1220" s="230"/>
      <c r="N1220" s="231"/>
      <c r="O1220" s="231"/>
      <c r="P1220" s="231"/>
      <c r="Q1220" s="231"/>
      <c r="R1220" s="231"/>
      <c r="S1220" s="231"/>
      <c r="T1220" s="23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3" t="s">
        <v>145</v>
      </c>
      <c r="AU1220" s="233" t="s">
        <v>81</v>
      </c>
      <c r="AV1220" s="13" t="s">
        <v>81</v>
      </c>
      <c r="AW1220" s="13" t="s">
        <v>36</v>
      </c>
      <c r="AX1220" s="13" t="s">
        <v>74</v>
      </c>
      <c r="AY1220" s="233" t="s">
        <v>131</v>
      </c>
    </row>
    <row r="1221" s="14" customFormat="1">
      <c r="A1221" s="14"/>
      <c r="B1221" s="234"/>
      <c r="C1221" s="235"/>
      <c r="D1221" s="216" t="s">
        <v>145</v>
      </c>
      <c r="E1221" s="236" t="s">
        <v>21</v>
      </c>
      <c r="F1221" s="237" t="s">
        <v>1709</v>
      </c>
      <c r="G1221" s="235"/>
      <c r="H1221" s="236" t="s">
        <v>21</v>
      </c>
      <c r="I1221" s="238"/>
      <c r="J1221" s="235"/>
      <c r="K1221" s="235"/>
      <c r="L1221" s="239"/>
      <c r="M1221" s="240"/>
      <c r="N1221" s="241"/>
      <c r="O1221" s="241"/>
      <c r="P1221" s="241"/>
      <c r="Q1221" s="241"/>
      <c r="R1221" s="241"/>
      <c r="S1221" s="241"/>
      <c r="T1221" s="242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43" t="s">
        <v>145</v>
      </c>
      <c r="AU1221" s="243" t="s">
        <v>81</v>
      </c>
      <c r="AV1221" s="14" t="s">
        <v>79</v>
      </c>
      <c r="AW1221" s="14" t="s">
        <v>36</v>
      </c>
      <c r="AX1221" s="14" t="s">
        <v>74</v>
      </c>
      <c r="AY1221" s="243" t="s">
        <v>131</v>
      </c>
    </row>
    <row r="1222" s="13" customFormat="1">
      <c r="A1222" s="13"/>
      <c r="B1222" s="223"/>
      <c r="C1222" s="224"/>
      <c r="D1222" s="216" t="s">
        <v>145</v>
      </c>
      <c r="E1222" s="225" t="s">
        <v>21</v>
      </c>
      <c r="F1222" s="226" t="s">
        <v>1710</v>
      </c>
      <c r="G1222" s="224"/>
      <c r="H1222" s="227">
        <v>1.5</v>
      </c>
      <c r="I1222" s="228"/>
      <c r="J1222" s="224"/>
      <c r="K1222" s="224"/>
      <c r="L1222" s="229"/>
      <c r="M1222" s="230"/>
      <c r="N1222" s="231"/>
      <c r="O1222" s="231"/>
      <c r="P1222" s="231"/>
      <c r="Q1222" s="231"/>
      <c r="R1222" s="231"/>
      <c r="S1222" s="231"/>
      <c r="T1222" s="232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3" t="s">
        <v>145</v>
      </c>
      <c r="AU1222" s="233" t="s">
        <v>81</v>
      </c>
      <c r="AV1222" s="13" t="s">
        <v>81</v>
      </c>
      <c r="AW1222" s="13" t="s">
        <v>36</v>
      </c>
      <c r="AX1222" s="13" t="s">
        <v>74</v>
      </c>
      <c r="AY1222" s="233" t="s">
        <v>131</v>
      </c>
    </row>
    <row r="1223" s="13" customFormat="1">
      <c r="A1223" s="13"/>
      <c r="B1223" s="223"/>
      <c r="C1223" s="224"/>
      <c r="D1223" s="216" t="s">
        <v>145</v>
      </c>
      <c r="E1223" s="225" t="s">
        <v>21</v>
      </c>
      <c r="F1223" s="226" t="s">
        <v>1711</v>
      </c>
      <c r="G1223" s="224"/>
      <c r="H1223" s="227">
        <v>6</v>
      </c>
      <c r="I1223" s="228"/>
      <c r="J1223" s="224"/>
      <c r="K1223" s="224"/>
      <c r="L1223" s="229"/>
      <c r="M1223" s="230"/>
      <c r="N1223" s="231"/>
      <c r="O1223" s="231"/>
      <c r="P1223" s="231"/>
      <c r="Q1223" s="231"/>
      <c r="R1223" s="231"/>
      <c r="S1223" s="231"/>
      <c r="T1223" s="232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3" t="s">
        <v>145</v>
      </c>
      <c r="AU1223" s="233" t="s">
        <v>81</v>
      </c>
      <c r="AV1223" s="13" t="s">
        <v>81</v>
      </c>
      <c r="AW1223" s="13" t="s">
        <v>36</v>
      </c>
      <c r="AX1223" s="13" t="s">
        <v>74</v>
      </c>
      <c r="AY1223" s="233" t="s">
        <v>131</v>
      </c>
    </row>
    <row r="1224" s="16" customFormat="1">
      <c r="A1224" s="16"/>
      <c r="B1224" s="255"/>
      <c r="C1224" s="256"/>
      <c r="D1224" s="216" t="s">
        <v>145</v>
      </c>
      <c r="E1224" s="257" t="s">
        <v>21</v>
      </c>
      <c r="F1224" s="258" t="s">
        <v>204</v>
      </c>
      <c r="G1224" s="256"/>
      <c r="H1224" s="259">
        <v>11.5</v>
      </c>
      <c r="I1224" s="260"/>
      <c r="J1224" s="256"/>
      <c r="K1224" s="256"/>
      <c r="L1224" s="261"/>
      <c r="M1224" s="262"/>
      <c r="N1224" s="263"/>
      <c r="O1224" s="263"/>
      <c r="P1224" s="263"/>
      <c r="Q1224" s="263"/>
      <c r="R1224" s="263"/>
      <c r="S1224" s="263"/>
      <c r="T1224" s="264"/>
      <c r="U1224" s="16"/>
      <c r="V1224" s="16"/>
      <c r="W1224" s="16"/>
      <c r="X1224" s="16"/>
      <c r="Y1224" s="16"/>
      <c r="Z1224" s="16"/>
      <c r="AA1224" s="16"/>
      <c r="AB1224" s="16"/>
      <c r="AC1224" s="16"/>
      <c r="AD1224" s="16"/>
      <c r="AE1224" s="16"/>
      <c r="AT1224" s="265" t="s">
        <v>145</v>
      </c>
      <c r="AU1224" s="265" t="s">
        <v>81</v>
      </c>
      <c r="AV1224" s="16" t="s">
        <v>132</v>
      </c>
      <c r="AW1224" s="16" t="s">
        <v>36</v>
      </c>
      <c r="AX1224" s="16" t="s">
        <v>74</v>
      </c>
      <c r="AY1224" s="265" t="s">
        <v>131</v>
      </c>
    </row>
    <row r="1225" s="14" customFormat="1">
      <c r="A1225" s="14"/>
      <c r="B1225" s="234"/>
      <c r="C1225" s="235"/>
      <c r="D1225" s="216" t="s">
        <v>145</v>
      </c>
      <c r="E1225" s="236" t="s">
        <v>21</v>
      </c>
      <c r="F1225" s="237" t="s">
        <v>1712</v>
      </c>
      <c r="G1225" s="235"/>
      <c r="H1225" s="236" t="s">
        <v>21</v>
      </c>
      <c r="I1225" s="238"/>
      <c r="J1225" s="235"/>
      <c r="K1225" s="235"/>
      <c r="L1225" s="239"/>
      <c r="M1225" s="240"/>
      <c r="N1225" s="241"/>
      <c r="O1225" s="241"/>
      <c r="P1225" s="241"/>
      <c r="Q1225" s="241"/>
      <c r="R1225" s="241"/>
      <c r="S1225" s="241"/>
      <c r="T1225" s="242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43" t="s">
        <v>145</v>
      </c>
      <c r="AU1225" s="243" t="s">
        <v>81</v>
      </c>
      <c r="AV1225" s="14" t="s">
        <v>79</v>
      </c>
      <c r="AW1225" s="14" t="s">
        <v>36</v>
      </c>
      <c r="AX1225" s="14" t="s">
        <v>74</v>
      </c>
      <c r="AY1225" s="243" t="s">
        <v>131</v>
      </c>
    </row>
    <row r="1226" s="13" customFormat="1">
      <c r="A1226" s="13"/>
      <c r="B1226" s="223"/>
      <c r="C1226" s="224"/>
      <c r="D1226" s="216" t="s">
        <v>145</v>
      </c>
      <c r="E1226" s="225" t="s">
        <v>21</v>
      </c>
      <c r="F1226" s="226" t="s">
        <v>1713</v>
      </c>
      <c r="G1226" s="224"/>
      <c r="H1226" s="227">
        <v>8</v>
      </c>
      <c r="I1226" s="228"/>
      <c r="J1226" s="224"/>
      <c r="K1226" s="224"/>
      <c r="L1226" s="229"/>
      <c r="M1226" s="230"/>
      <c r="N1226" s="231"/>
      <c r="O1226" s="231"/>
      <c r="P1226" s="231"/>
      <c r="Q1226" s="231"/>
      <c r="R1226" s="231"/>
      <c r="S1226" s="231"/>
      <c r="T1226" s="232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3" t="s">
        <v>145</v>
      </c>
      <c r="AU1226" s="233" t="s">
        <v>81</v>
      </c>
      <c r="AV1226" s="13" t="s">
        <v>81</v>
      </c>
      <c r="AW1226" s="13" t="s">
        <v>36</v>
      </c>
      <c r="AX1226" s="13" t="s">
        <v>74</v>
      </c>
      <c r="AY1226" s="233" t="s">
        <v>131</v>
      </c>
    </row>
    <row r="1227" s="13" customFormat="1">
      <c r="A1227" s="13"/>
      <c r="B1227" s="223"/>
      <c r="C1227" s="224"/>
      <c r="D1227" s="216" t="s">
        <v>145</v>
      </c>
      <c r="E1227" s="225" t="s">
        <v>21</v>
      </c>
      <c r="F1227" s="226" t="s">
        <v>1714</v>
      </c>
      <c r="G1227" s="224"/>
      <c r="H1227" s="227">
        <v>0.90000000000000002</v>
      </c>
      <c r="I1227" s="228"/>
      <c r="J1227" s="224"/>
      <c r="K1227" s="224"/>
      <c r="L1227" s="229"/>
      <c r="M1227" s="230"/>
      <c r="N1227" s="231"/>
      <c r="O1227" s="231"/>
      <c r="P1227" s="231"/>
      <c r="Q1227" s="231"/>
      <c r="R1227" s="231"/>
      <c r="S1227" s="231"/>
      <c r="T1227" s="232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3" t="s">
        <v>145</v>
      </c>
      <c r="AU1227" s="233" t="s">
        <v>81</v>
      </c>
      <c r="AV1227" s="13" t="s">
        <v>81</v>
      </c>
      <c r="AW1227" s="13" t="s">
        <v>36</v>
      </c>
      <c r="AX1227" s="13" t="s">
        <v>74</v>
      </c>
      <c r="AY1227" s="233" t="s">
        <v>131</v>
      </c>
    </row>
    <row r="1228" s="14" customFormat="1">
      <c r="A1228" s="14"/>
      <c r="B1228" s="234"/>
      <c r="C1228" s="235"/>
      <c r="D1228" s="216" t="s">
        <v>145</v>
      </c>
      <c r="E1228" s="236" t="s">
        <v>21</v>
      </c>
      <c r="F1228" s="237" t="s">
        <v>1715</v>
      </c>
      <c r="G1228" s="235"/>
      <c r="H1228" s="236" t="s">
        <v>21</v>
      </c>
      <c r="I1228" s="238"/>
      <c r="J1228" s="235"/>
      <c r="K1228" s="235"/>
      <c r="L1228" s="239"/>
      <c r="M1228" s="240"/>
      <c r="N1228" s="241"/>
      <c r="O1228" s="241"/>
      <c r="P1228" s="241"/>
      <c r="Q1228" s="241"/>
      <c r="R1228" s="241"/>
      <c r="S1228" s="241"/>
      <c r="T1228" s="242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43" t="s">
        <v>145</v>
      </c>
      <c r="AU1228" s="243" t="s">
        <v>81</v>
      </c>
      <c r="AV1228" s="14" t="s">
        <v>79</v>
      </c>
      <c r="AW1228" s="14" t="s">
        <v>36</v>
      </c>
      <c r="AX1228" s="14" t="s">
        <v>74</v>
      </c>
      <c r="AY1228" s="243" t="s">
        <v>131</v>
      </c>
    </row>
    <row r="1229" s="13" customFormat="1">
      <c r="A1229" s="13"/>
      <c r="B1229" s="223"/>
      <c r="C1229" s="224"/>
      <c r="D1229" s="216" t="s">
        <v>145</v>
      </c>
      <c r="E1229" s="225" t="s">
        <v>21</v>
      </c>
      <c r="F1229" s="226" t="s">
        <v>1716</v>
      </c>
      <c r="G1229" s="224"/>
      <c r="H1229" s="227">
        <v>2.2999999999999998</v>
      </c>
      <c r="I1229" s="228"/>
      <c r="J1229" s="224"/>
      <c r="K1229" s="224"/>
      <c r="L1229" s="229"/>
      <c r="M1229" s="230"/>
      <c r="N1229" s="231"/>
      <c r="O1229" s="231"/>
      <c r="P1229" s="231"/>
      <c r="Q1229" s="231"/>
      <c r="R1229" s="231"/>
      <c r="S1229" s="231"/>
      <c r="T1229" s="232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33" t="s">
        <v>145</v>
      </c>
      <c r="AU1229" s="233" t="s">
        <v>81</v>
      </c>
      <c r="AV1229" s="13" t="s">
        <v>81</v>
      </c>
      <c r="AW1229" s="13" t="s">
        <v>36</v>
      </c>
      <c r="AX1229" s="13" t="s">
        <v>74</v>
      </c>
      <c r="AY1229" s="233" t="s">
        <v>131</v>
      </c>
    </row>
    <row r="1230" s="13" customFormat="1">
      <c r="A1230" s="13"/>
      <c r="B1230" s="223"/>
      <c r="C1230" s="224"/>
      <c r="D1230" s="216" t="s">
        <v>145</v>
      </c>
      <c r="E1230" s="225" t="s">
        <v>21</v>
      </c>
      <c r="F1230" s="226" t="s">
        <v>1707</v>
      </c>
      <c r="G1230" s="224"/>
      <c r="H1230" s="227">
        <v>4</v>
      </c>
      <c r="I1230" s="228"/>
      <c r="J1230" s="224"/>
      <c r="K1230" s="224"/>
      <c r="L1230" s="229"/>
      <c r="M1230" s="230"/>
      <c r="N1230" s="231"/>
      <c r="O1230" s="231"/>
      <c r="P1230" s="231"/>
      <c r="Q1230" s="231"/>
      <c r="R1230" s="231"/>
      <c r="S1230" s="231"/>
      <c r="T1230" s="232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33" t="s">
        <v>145</v>
      </c>
      <c r="AU1230" s="233" t="s">
        <v>81</v>
      </c>
      <c r="AV1230" s="13" t="s">
        <v>81</v>
      </c>
      <c r="AW1230" s="13" t="s">
        <v>36</v>
      </c>
      <c r="AX1230" s="13" t="s">
        <v>74</v>
      </c>
      <c r="AY1230" s="233" t="s">
        <v>131</v>
      </c>
    </row>
    <row r="1231" s="16" customFormat="1">
      <c r="A1231" s="16"/>
      <c r="B1231" s="255"/>
      <c r="C1231" s="256"/>
      <c r="D1231" s="216" t="s">
        <v>145</v>
      </c>
      <c r="E1231" s="257" t="s">
        <v>21</v>
      </c>
      <c r="F1231" s="258" t="s">
        <v>204</v>
      </c>
      <c r="G1231" s="256"/>
      <c r="H1231" s="259">
        <v>15.199999999999999</v>
      </c>
      <c r="I1231" s="260"/>
      <c r="J1231" s="256"/>
      <c r="K1231" s="256"/>
      <c r="L1231" s="261"/>
      <c r="M1231" s="262"/>
      <c r="N1231" s="263"/>
      <c r="O1231" s="263"/>
      <c r="P1231" s="263"/>
      <c r="Q1231" s="263"/>
      <c r="R1231" s="263"/>
      <c r="S1231" s="263"/>
      <c r="T1231" s="264"/>
      <c r="U1231" s="16"/>
      <c r="V1231" s="16"/>
      <c r="W1231" s="16"/>
      <c r="X1231" s="16"/>
      <c r="Y1231" s="16"/>
      <c r="Z1231" s="16"/>
      <c r="AA1231" s="16"/>
      <c r="AB1231" s="16"/>
      <c r="AC1231" s="16"/>
      <c r="AD1231" s="16"/>
      <c r="AE1231" s="16"/>
      <c r="AT1231" s="265" t="s">
        <v>145</v>
      </c>
      <c r="AU1231" s="265" t="s">
        <v>81</v>
      </c>
      <c r="AV1231" s="16" t="s">
        <v>132</v>
      </c>
      <c r="AW1231" s="16" t="s">
        <v>36</v>
      </c>
      <c r="AX1231" s="16" t="s">
        <v>74</v>
      </c>
      <c r="AY1231" s="265" t="s">
        <v>131</v>
      </c>
    </row>
    <row r="1232" s="14" customFormat="1">
      <c r="A1232" s="14"/>
      <c r="B1232" s="234"/>
      <c r="C1232" s="235"/>
      <c r="D1232" s="216" t="s">
        <v>145</v>
      </c>
      <c r="E1232" s="236" t="s">
        <v>21</v>
      </c>
      <c r="F1232" s="237" t="s">
        <v>174</v>
      </c>
      <c r="G1232" s="235"/>
      <c r="H1232" s="236" t="s">
        <v>21</v>
      </c>
      <c r="I1232" s="238"/>
      <c r="J1232" s="235"/>
      <c r="K1232" s="235"/>
      <c r="L1232" s="239"/>
      <c r="M1232" s="240"/>
      <c r="N1232" s="241"/>
      <c r="O1232" s="241"/>
      <c r="P1232" s="241"/>
      <c r="Q1232" s="241"/>
      <c r="R1232" s="241"/>
      <c r="S1232" s="241"/>
      <c r="T1232" s="242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43" t="s">
        <v>145</v>
      </c>
      <c r="AU1232" s="243" t="s">
        <v>81</v>
      </c>
      <c r="AV1232" s="14" t="s">
        <v>79</v>
      </c>
      <c r="AW1232" s="14" t="s">
        <v>36</v>
      </c>
      <c r="AX1232" s="14" t="s">
        <v>74</v>
      </c>
      <c r="AY1232" s="243" t="s">
        <v>131</v>
      </c>
    </row>
    <row r="1233" s="13" customFormat="1">
      <c r="A1233" s="13"/>
      <c r="B1233" s="223"/>
      <c r="C1233" s="224"/>
      <c r="D1233" s="216" t="s">
        <v>145</v>
      </c>
      <c r="E1233" s="225" t="s">
        <v>21</v>
      </c>
      <c r="F1233" s="226" t="s">
        <v>1717</v>
      </c>
      <c r="G1233" s="224"/>
      <c r="H1233" s="227">
        <v>17.312000000000001</v>
      </c>
      <c r="I1233" s="228"/>
      <c r="J1233" s="224"/>
      <c r="K1233" s="224"/>
      <c r="L1233" s="229"/>
      <c r="M1233" s="230"/>
      <c r="N1233" s="231"/>
      <c r="O1233" s="231"/>
      <c r="P1233" s="231"/>
      <c r="Q1233" s="231"/>
      <c r="R1233" s="231"/>
      <c r="S1233" s="231"/>
      <c r="T1233" s="232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3" t="s">
        <v>145</v>
      </c>
      <c r="AU1233" s="233" t="s">
        <v>81</v>
      </c>
      <c r="AV1233" s="13" t="s">
        <v>81</v>
      </c>
      <c r="AW1233" s="13" t="s">
        <v>36</v>
      </c>
      <c r="AX1233" s="13" t="s">
        <v>74</v>
      </c>
      <c r="AY1233" s="233" t="s">
        <v>131</v>
      </c>
    </row>
    <row r="1234" s="16" customFormat="1">
      <c r="A1234" s="16"/>
      <c r="B1234" s="255"/>
      <c r="C1234" s="256"/>
      <c r="D1234" s="216" t="s">
        <v>145</v>
      </c>
      <c r="E1234" s="257" t="s">
        <v>21</v>
      </c>
      <c r="F1234" s="258" t="s">
        <v>204</v>
      </c>
      <c r="G1234" s="256"/>
      <c r="H1234" s="259">
        <v>17.312000000000001</v>
      </c>
      <c r="I1234" s="260"/>
      <c r="J1234" s="256"/>
      <c r="K1234" s="256"/>
      <c r="L1234" s="261"/>
      <c r="M1234" s="262"/>
      <c r="N1234" s="263"/>
      <c r="O1234" s="263"/>
      <c r="P1234" s="263"/>
      <c r="Q1234" s="263"/>
      <c r="R1234" s="263"/>
      <c r="S1234" s="263"/>
      <c r="T1234" s="264"/>
      <c r="U1234" s="16"/>
      <c r="V1234" s="16"/>
      <c r="W1234" s="16"/>
      <c r="X1234" s="16"/>
      <c r="Y1234" s="16"/>
      <c r="Z1234" s="16"/>
      <c r="AA1234" s="16"/>
      <c r="AB1234" s="16"/>
      <c r="AC1234" s="16"/>
      <c r="AD1234" s="16"/>
      <c r="AE1234" s="16"/>
      <c r="AT1234" s="265" t="s">
        <v>145</v>
      </c>
      <c r="AU1234" s="265" t="s">
        <v>81</v>
      </c>
      <c r="AV1234" s="16" t="s">
        <v>132</v>
      </c>
      <c r="AW1234" s="16" t="s">
        <v>36</v>
      </c>
      <c r="AX1234" s="16" t="s">
        <v>74</v>
      </c>
      <c r="AY1234" s="265" t="s">
        <v>131</v>
      </c>
    </row>
    <row r="1235" s="15" customFormat="1">
      <c r="A1235" s="15"/>
      <c r="B1235" s="244"/>
      <c r="C1235" s="245"/>
      <c r="D1235" s="216" t="s">
        <v>145</v>
      </c>
      <c r="E1235" s="246" t="s">
        <v>21</v>
      </c>
      <c r="F1235" s="247" t="s">
        <v>166</v>
      </c>
      <c r="G1235" s="245"/>
      <c r="H1235" s="248">
        <v>48.911999999999999</v>
      </c>
      <c r="I1235" s="249"/>
      <c r="J1235" s="245"/>
      <c r="K1235" s="245"/>
      <c r="L1235" s="250"/>
      <c r="M1235" s="251"/>
      <c r="N1235" s="252"/>
      <c r="O1235" s="252"/>
      <c r="P1235" s="252"/>
      <c r="Q1235" s="252"/>
      <c r="R1235" s="252"/>
      <c r="S1235" s="252"/>
      <c r="T1235" s="253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54" t="s">
        <v>145</v>
      </c>
      <c r="AU1235" s="254" t="s">
        <v>81</v>
      </c>
      <c r="AV1235" s="15" t="s">
        <v>139</v>
      </c>
      <c r="AW1235" s="15" t="s">
        <v>36</v>
      </c>
      <c r="AX1235" s="15" t="s">
        <v>79</v>
      </c>
      <c r="AY1235" s="254" t="s">
        <v>131</v>
      </c>
    </row>
    <row r="1236" s="12" customFormat="1" ht="25.92" customHeight="1">
      <c r="A1236" s="12"/>
      <c r="B1236" s="187"/>
      <c r="C1236" s="188"/>
      <c r="D1236" s="189" t="s">
        <v>73</v>
      </c>
      <c r="E1236" s="190" t="s">
        <v>327</v>
      </c>
      <c r="F1236" s="190" t="s">
        <v>1718</v>
      </c>
      <c r="G1236" s="188"/>
      <c r="H1236" s="188"/>
      <c r="I1236" s="191"/>
      <c r="J1236" s="192">
        <f>BK1236</f>
        <v>0</v>
      </c>
      <c r="K1236" s="188"/>
      <c r="L1236" s="193"/>
      <c r="M1236" s="194"/>
      <c r="N1236" s="195"/>
      <c r="O1236" s="195"/>
      <c r="P1236" s="196">
        <f>P1237</f>
        <v>0</v>
      </c>
      <c r="Q1236" s="195"/>
      <c r="R1236" s="196">
        <f>R1237</f>
        <v>0.12132000000000003</v>
      </c>
      <c r="S1236" s="195"/>
      <c r="T1236" s="197">
        <f>T1237</f>
        <v>1.1378600000000001</v>
      </c>
      <c r="U1236" s="12"/>
      <c r="V1236" s="12"/>
      <c r="W1236" s="12"/>
      <c r="X1236" s="12"/>
      <c r="Y1236" s="12"/>
      <c r="Z1236" s="12"/>
      <c r="AA1236" s="12"/>
      <c r="AB1236" s="12"/>
      <c r="AC1236" s="12"/>
      <c r="AD1236" s="12"/>
      <c r="AE1236" s="12"/>
      <c r="AR1236" s="198" t="s">
        <v>132</v>
      </c>
      <c r="AT1236" s="199" t="s">
        <v>73</v>
      </c>
      <c r="AU1236" s="199" t="s">
        <v>74</v>
      </c>
      <c r="AY1236" s="198" t="s">
        <v>131</v>
      </c>
      <c r="BK1236" s="200">
        <f>BK1237</f>
        <v>0</v>
      </c>
    </row>
    <row r="1237" s="12" customFormat="1" ht="22.8" customHeight="1">
      <c r="A1237" s="12"/>
      <c r="B1237" s="187"/>
      <c r="C1237" s="188"/>
      <c r="D1237" s="189" t="s">
        <v>73</v>
      </c>
      <c r="E1237" s="201" t="s">
        <v>1719</v>
      </c>
      <c r="F1237" s="201" t="s">
        <v>1720</v>
      </c>
      <c r="G1237" s="188"/>
      <c r="H1237" s="188"/>
      <c r="I1237" s="191"/>
      <c r="J1237" s="202">
        <f>BK1237</f>
        <v>0</v>
      </c>
      <c r="K1237" s="188"/>
      <c r="L1237" s="193"/>
      <c r="M1237" s="194"/>
      <c r="N1237" s="195"/>
      <c r="O1237" s="195"/>
      <c r="P1237" s="196">
        <f>SUM(P1238:P1295)</f>
        <v>0</v>
      </c>
      <c r="Q1237" s="195"/>
      <c r="R1237" s="196">
        <f>SUM(R1238:R1295)</f>
        <v>0.12132000000000003</v>
      </c>
      <c r="S1237" s="195"/>
      <c r="T1237" s="197">
        <f>SUM(T1238:T1295)</f>
        <v>1.1378600000000001</v>
      </c>
      <c r="U1237" s="12"/>
      <c r="V1237" s="12"/>
      <c r="W1237" s="12"/>
      <c r="X1237" s="12"/>
      <c r="Y1237" s="12"/>
      <c r="Z1237" s="12"/>
      <c r="AA1237" s="12"/>
      <c r="AB1237" s="12"/>
      <c r="AC1237" s="12"/>
      <c r="AD1237" s="12"/>
      <c r="AE1237" s="12"/>
      <c r="AR1237" s="198" t="s">
        <v>132</v>
      </c>
      <c r="AT1237" s="199" t="s">
        <v>73</v>
      </c>
      <c r="AU1237" s="199" t="s">
        <v>79</v>
      </c>
      <c r="AY1237" s="198" t="s">
        <v>131</v>
      </c>
      <c r="BK1237" s="200">
        <f>SUM(BK1238:BK1295)</f>
        <v>0</v>
      </c>
    </row>
    <row r="1238" s="2" customFormat="1" ht="24.15" customHeight="1">
      <c r="A1238" s="42"/>
      <c r="B1238" s="43"/>
      <c r="C1238" s="203" t="s">
        <v>1721</v>
      </c>
      <c r="D1238" s="203" t="s">
        <v>134</v>
      </c>
      <c r="E1238" s="204" t="s">
        <v>1722</v>
      </c>
      <c r="F1238" s="205" t="s">
        <v>1723</v>
      </c>
      <c r="G1238" s="206" t="s">
        <v>196</v>
      </c>
      <c r="H1238" s="207">
        <v>30</v>
      </c>
      <c r="I1238" s="208"/>
      <c r="J1238" s="209">
        <f>ROUND(I1238*H1238,2)</f>
        <v>0</v>
      </c>
      <c r="K1238" s="205" t="s">
        <v>138</v>
      </c>
      <c r="L1238" s="48"/>
      <c r="M1238" s="210" t="s">
        <v>21</v>
      </c>
      <c r="N1238" s="211" t="s">
        <v>45</v>
      </c>
      <c r="O1238" s="88"/>
      <c r="P1238" s="212">
        <f>O1238*H1238</f>
        <v>0</v>
      </c>
      <c r="Q1238" s="212">
        <v>0.00014999999999999999</v>
      </c>
      <c r="R1238" s="212">
        <f>Q1238*H1238</f>
        <v>0.0044999999999999997</v>
      </c>
      <c r="S1238" s="212">
        <v>0</v>
      </c>
      <c r="T1238" s="213">
        <f>S1238*H1238</f>
        <v>0</v>
      </c>
      <c r="U1238" s="42"/>
      <c r="V1238" s="42"/>
      <c r="W1238" s="42"/>
      <c r="X1238" s="42"/>
      <c r="Y1238" s="42"/>
      <c r="Z1238" s="42"/>
      <c r="AA1238" s="42"/>
      <c r="AB1238" s="42"/>
      <c r="AC1238" s="42"/>
      <c r="AD1238" s="42"/>
      <c r="AE1238" s="42"/>
      <c r="AR1238" s="214" t="s">
        <v>658</v>
      </c>
      <c r="AT1238" s="214" t="s">
        <v>134</v>
      </c>
      <c r="AU1238" s="214" t="s">
        <v>81</v>
      </c>
      <c r="AY1238" s="20" t="s">
        <v>131</v>
      </c>
      <c r="BE1238" s="215">
        <f>IF(N1238="základní",J1238,0)</f>
        <v>0</v>
      </c>
      <c r="BF1238" s="215">
        <f>IF(N1238="snížená",J1238,0)</f>
        <v>0</v>
      </c>
      <c r="BG1238" s="215">
        <f>IF(N1238="zákl. přenesená",J1238,0)</f>
        <v>0</v>
      </c>
      <c r="BH1238" s="215">
        <f>IF(N1238="sníž. přenesená",J1238,0)</f>
        <v>0</v>
      </c>
      <c r="BI1238" s="215">
        <f>IF(N1238="nulová",J1238,0)</f>
        <v>0</v>
      </c>
      <c r="BJ1238" s="20" t="s">
        <v>79</v>
      </c>
      <c r="BK1238" s="215">
        <f>ROUND(I1238*H1238,2)</f>
        <v>0</v>
      </c>
      <c r="BL1238" s="20" t="s">
        <v>658</v>
      </c>
      <c r="BM1238" s="214" t="s">
        <v>1724</v>
      </c>
    </row>
    <row r="1239" s="2" customFormat="1">
      <c r="A1239" s="42"/>
      <c r="B1239" s="43"/>
      <c r="C1239" s="44"/>
      <c r="D1239" s="216" t="s">
        <v>141</v>
      </c>
      <c r="E1239" s="44"/>
      <c r="F1239" s="217" t="s">
        <v>1725</v>
      </c>
      <c r="G1239" s="44"/>
      <c r="H1239" s="44"/>
      <c r="I1239" s="218"/>
      <c r="J1239" s="44"/>
      <c r="K1239" s="44"/>
      <c r="L1239" s="48"/>
      <c r="M1239" s="219"/>
      <c r="N1239" s="220"/>
      <c r="O1239" s="88"/>
      <c r="P1239" s="88"/>
      <c r="Q1239" s="88"/>
      <c r="R1239" s="88"/>
      <c r="S1239" s="88"/>
      <c r="T1239" s="89"/>
      <c r="U1239" s="42"/>
      <c r="V1239" s="42"/>
      <c r="W1239" s="42"/>
      <c r="X1239" s="42"/>
      <c r="Y1239" s="42"/>
      <c r="Z1239" s="42"/>
      <c r="AA1239" s="42"/>
      <c r="AB1239" s="42"/>
      <c r="AC1239" s="42"/>
      <c r="AD1239" s="42"/>
      <c r="AE1239" s="42"/>
      <c r="AT1239" s="20" t="s">
        <v>141</v>
      </c>
      <c r="AU1239" s="20" t="s">
        <v>81</v>
      </c>
    </row>
    <row r="1240" s="2" customFormat="1">
      <c r="A1240" s="42"/>
      <c r="B1240" s="43"/>
      <c r="C1240" s="44"/>
      <c r="D1240" s="221" t="s">
        <v>143</v>
      </c>
      <c r="E1240" s="44"/>
      <c r="F1240" s="222" t="s">
        <v>1726</v>
      </c>
      <c r="G1240" s="44"/>
      <c r="H1240" s="44"/>
      <c r="I1240" s="218"/>
      <c r="J1240" s="44"/>
      <c r="K1240" s="44"/>
      <c r="L1240" s="48"/>
      <c r="M1240" s="219"/>
      <c r="N1240" s="220"/>
      <c r="O1240" s="88"/>
      <c r="P1240" s="88"/>
      <c r="Q1240" s="88"/>
      <c r="R1240" s="88"/>
      <c r="S1240" s="88"/>
      <c r="T1240" s="89"/>
      <c r="U1240" s="42"/>
      <c r="V1240" s="42"/>
      <c r="W1240" s="42"/>
      <c r="X1240" s="42"/>
      <c r="Y1240" s="42"/>
      <c r="Z1240" s="42"/>
      <c r="AA1240" s="42"/>
      <c r="AB1240" s="42"/>
      <c r="AC1240" s="42"/>
      <c r="AD1240" s="42"/>
      <c r="AE1240" s="42"/>
      <c r="AT1240" s="20" t="s">
        <v>143</v>
      </c>
      <c r="AU1240" s="20" t="s">
        <v>81</v>
      </c>
    </row>
    <row r="1241" s="2" customFormat="1" ht="24.15" customHeight="1">
      <c r="A1241" s="42"/>
      <c r="B1241" s="43"/>
      <c r="C1241" s="203" t="s">
        <v>1727</v>
      </c>
      <c r="D1241" s="203" t="s">
        <v>134</v>
      </c>
      <c r="E1241" s="204" t="s">
        <v>1728</v>
      </c>
      <c r="F1241" s="205" t="s">
        <v>1729</v>
      </c>
      <c r="G1241" s="206" t="s">
        <v>196</v>
      </c>
      <c r="H1241" s="207">
        <v>60</v>
      </c>
      <c r="I1241" s="208"/>
      <c r="J1241" s="209">
        <f>ROUND(I1241*H1241,2)</f>
        <v>0</v>
      </c>
      <c r="K1241" s="205" t="s">
        <v>138</v>
      </c>
      <c r="L1241" s="48"/>
      <c r="M1241" s="210" t="s">
        <v>21</v>
      </c>
      <c r="N1241" s="211" t="s">
        <v>45</v>
      </c>
      <c r="O1241" s="88"/>
      <c r="P1241" s="212">
        <f>O1241*H1241</f>
        <v>0</v>
      </c>
      <c r="Q1241" s="212">
        <v>0.00014999999999999999</v>
      </c>
      <c r="R1241" s="212">
        <f>Q1241*H1241</f>
        <v>0.0089999999999999993</v>
      </c>
      <c r="S1241" s="212">
        <v>0</v>
      </c>
      <c r="T1241" s="213">
        <f>S1241*H1241</f>
        <v>0</v>
      </c>
      <c r="U1241" s="42"/>
      <c r="V1241" s="42"/>
      <c r="W1241" s="42"/>
      <c r="X1241" s="42"/>
      <c r="Y1241" s="42"/>
      <c r="Z1241" s="42"/>
      <c r="AA1241" s="42"/>
      <c r="AB1241" s="42"/>
      <c r="AC1241" s="42"/>
      <c r="AD1241" s="42"/>
      <c r="AE1241" s="42"/>
      <c r="AR1241" s="214" t="s">
        <v>658</v>
      </c>
      <c r="AT1241" s="214" t="s">
        <v>134</v>
      </c>
      <c r="AU1241" s="214" t="s">
        <v>81</v>
      </c>
      <c r="AY1241" s="20" t="s">
        <v>131</v>
      </c>
      <c r="BE1241" s="215">
        <f>IF(N1241="základní",J1241,0)</f>
        <v>0</v>
      </c>
      <c r="BF1241" s="215">
        <f>IF(N1241="snížená",J1241,0)</f>
        <v>0</v>
      </c>
      <c r="BG1241" s="215">
        <f>IF(N1241="zákl. přenesená",J1241,0)</f>
        <v>0</v>
      </c>
      <c r="BH1241" s="215">
        <f>IF(N1241="sníž. přenesená",J1241,0)</f>
        <v>0</v>
      </c>
      <c r="BI1241" s="215">
        <f>IF(N1241="nulová",J1241,0)</f>
        <v>0</v>
      </c>
      <c r="BJ1241" s="20" t="s">
        <v>79</v>
      </c>
      <c r="BK1241" s="215">
        <f>ROUND(I1241*H1241,2)</f>
        <v>0</v>
      </c>
      <c r="BL1241" s="20" t="s">
        <v>658</v>
      </c>
      <c r="BM1241" s="214" t="s">
        <v>1730</v>
      </c>
    </row>
    <row r="1242" s="2" customFormat="1">
      <c r="A1242" s="42"/>
      <c r="B1242" s="43"/>
      <c r="C1242" s="44"/>
      <c r="D1242" s="216" t="s">
        <v>141</v>
      </c>
      <c r="E1242" s="44"/>
      <c r="F1242" s="217" t="s">
        <v>1731</v>
      </c>
      <c r="G1242" s="44"/>
      <c r="H1242" s="44"/>
      <c r="I1242" s="218"/>
      <c r="J1242" s="44"/>
      <c r="K1242" s="44"/>
      <c r="L1242" s="48"/>
      <c r="M1242" s="219"/>
      <c r="N1242" s="220"/>
      <c r="O1242" s="88"/>
      <c r="P1242" s="88"/>
      <c r="Q1242" s="88"/>
      <c r="R1242" s="88"/>
      <c r="S1242" s="88"/>
      <c r="T1242" s="89"/>
      <c r="U1242" s="42"/>
      <c r="V1242" s="42"/>
      <c r="W1242" s="42"/>
      <c r="X1242" s="42"/>
      <c r="Y1242" s="42"/>
      <c r="Z1242" s="42"/>
      <c r="AA1242" s="42"/>
      <c r="AB1242" s="42"/>
      <c r="AC1242" s="42"/>
      <c r="AD1242" s="42"/>
      <c r="AE1242" s="42"/>
      <c r="AT1242" s="20" t="s">
        <v>141</v>
      </c>
      <c r="AU1242" s="20" t="s">
        <v>81</v>
      </c>
    </row>
    <row r="1243" s="2" customFormat="1">
      <c r="A1243" s="42"/>
      <c r="B1243" s="43"/>
      <c r="C1243" s="44"/>
      <c r="D1243" s="221" t="s">
        <v>143</v>
      </c>
      <c r="E1243" s="44"/>
      <c r="F1243" s="222" t="s">
        <v>1732</v>
      </c>
      <c r="G1243" s="44"/>
      <c r="H1243" s="44"/>
      <c r="I1243" s="218"/>
      <c r="J1243" s="44"/>
      <c r="K1243" s="44"/>
      <c r="L1243" s="48"/>
      <c r="M1243" s="219"/>
      <c r="N1243" s="220"/>
      <c r="O1243" s="88"/>
      <c r="P1243" s="88"/>
      <c r="Q1243" s="88"/>
      <c r="R1243" s="88"/>
      <c r="S1243" s="88"/>
      <c r="T1243" s="89"/>
      <c r="U1243" s="42"/>
      <c r="V1243" s="42"/>
      <c r="W1243" s="42"/>
      <c r="X1243" s="42"/>
      <c r="Y1243" s="42"/>
      <c r="Z1243" s="42"/>
      <c r="AA1243" s="42"/>
      <c r="AB1243" s="42"/>
      <c r="AC1243" s="42"/>
      <c r="AD1243" s="42"/>
      <c r="AE1243" s="42"/>
      <c r="AT1243" s="20" t="s">
        <v>143</v>
      </c>
      <c r="AU1243" s="20" t="s">
        <v>81</v>
      </c>
    </row>
    <row r="1244" s="2" customFormat="1" ht="24.15" customHeight="1">
      <c r="A1244" s="42"/>
      <c r="B1244" s="43"/>
      <c r="C1244" s="203" t="s">
        <v>1733</v>
      </c>
      <c r="D1244" s="203" t="s">
        <v>134</v>
      </c>
      <c r="E1244" s="204" t="s">
        <v>1734</v>
      </c>
      <c r="F1244" s="205" t="s">
        <v>1735</v>
      </c>
      <c r="G1244" s="206" t="s">
        <v>196</v>
      </c>
      <c r="H1244" s="207">
        <v>40</v>
      </c>
      <c r="I1244" s="208"/>
      <c r="J1244" s="209">
        <f>ROUND(I1244*H1244,2)</f>
        <v>0</v>
      </c>
      <c r="K1244" s="205" t="s">
        <v>138</v>
      </c>
      <c r="L1244" s="48"/>
      <c r="M1244" s="210" t="s">
        <v>21</v>
      </c>
      <c r="N1244" s="211" t="s">
        <v>45</v>
      </c>
      <c r="O1244" s="88"/>
      <c r="P1244" s="212">
        <f>O1244*H1244</f>
        <v>0</v>
      </c>
      <c r="Q1244" s="212">
        <v>0.00042000000000000002</v>
      </c>
      <c r="R1244" s="212">
        <f>Q1244*H1244</f>
        <v>0.016800000000000002</v>
      </c>
      <c r="S1244" s="212">
        <v>0</v>
      </c>
      <c r="T1244" s="213">
        <f>S1244*H1244</f>
        <v>0</v>
      </c>
      <c r="U1244" s="42"/>
      <c r="V1244" s="42"/>
      <c r="W1244" s="42"/>
      <c r="X1244" s="42"/>
      <c r="Y1244" s="42"/>
      <c r="Z1244" s="42"/>
      <c r="AA1244" s="42"/>
      <c r="AB1244" s="42"/>
      <c r="AC1244" s="42"/>
      <c r="AD1244" s="42"/>
      <c r="AE1244" s="42"/>
      <c r="AR1244" s="214" t="s">
        <v>658</v>
      </c>
      <c r="AT1244" s="214" t="s">
        <v>134</v>
      </c>
      <c r="AU1244" s="214" t="s">
        <v>81</v>
      </c>
      <c r="AY1244" s="20" t="s">
        <v>131</v>
      </c>
      <c r="BE1244" s="215">
        <f>IF(N1244="základní",J1244,0)</f>
        <v>0</v>
      </c>
      <c r="BF1244" s="215">
        <f>IF(N1244="snížená",J1244,0)</f>
        <v>0</v>
      </c>
      <c r="BG1244" s="215">
        <f>IF(N1244="zákl. přenesená",J1244,0)</f>
        <v>0</v>
      </c>
      <c r="BH1244" s="215">
        <f>IF(N1244="sníž. přenesená",J1244,0)</f>
        <v>0</v>
      </c>
      <c r="BI1244" s="215">
        <f>IF(N1244="nulová",J1244,0)</f>
        <v>0</v>
      </c>
      <c r="BJ1244" s="20" t="s">
        <v>79</v>
      </c>
      <c r="BK1244" s="215">
        <f>ROUND(I1244*H1244,2)</f>
        <v>0</v>
      </c>
      <c r="BL1244" s="20" t="s">
        <v>658</v>
      </c>
      <c r="BM1244" s="214" t="s">
        <v>1736</v>
      </c>
    </row>
    <row r="1245" s="2" customFormat="1">
      <c r="A1245" s="42"/>
      <c r="B1245" s="43"/>
      <c r="C1245" s="44"/>
      <c r="D1245" s="216" t="s">
        <v>141</v>
      </c>
      <c r="E1245" s="44"/>
      <c r="F1245" s="217" t="s">
        <v>1737</v>
      </c>
      <c r="G1245" s="44"/>
      <c r="H1245" s="44"/>
      <c r="I1245" s="218"/>
      <c r="J1245" s="44"/>
      <c r="K1245" s="44"/>
      <c r="L1245" s="48"/>
      <c r="M1245" s="219"/>
      <c r="N1245" s="220"/>
      <c r="O1245" s="88"/>
      <c r="P1245" s="88"/>
      <c r="Q1245" s="88"/>
      <c r="R1245" s="88"/>
      <c r="S1245" s="88"/>
      <c r="T1245" s="89"/>
      <c r="U1245" s="42"/>
      <c r="V1245" s="42"/>
      <c r="W1245" s="42"/>
      <c r="X1245" s="42"/>
      <c r="Y1245" s="42"/>
      <c r="Z1245" s="42"/>
      <c r="AA1245" s="42"/>
      <c r="AB1245" s="42"/>
      <c r="AC1245" s="42"/>
      <c r="AD1245" s="42"/>
      <c r="AE1245" s="42"/>
      <c r="AT1245" s="20" t="s">
        <v>141</v>
      </c>
      <c r="AU1245" s="20" t="s">
        <v>81</v>
      </c>
    </row>
    <row r="1246" s="2" customFormat="1">
      <c r="A1246" s="42"/>
      <c r="B1246" s="43"/>
      <c r="C1246" s="44"/>
      <c r="D1246" s="221" t="s">
        <v>143</v>
      </c>
      <c r="E1246" s="44"/>
      <c r="F1246" s="222" t="s">
        <v>1738</v>
      </c>
      <c r="G1246" s="44"/>
      <c r="H1246" s="44"/>
      <c r="I1246" s="218"/>
      <c r="J1246" s="44"/>
      <c r="K1246" s="44"/>
      <c r="L1246" s="48"/>
      <c r="M1246" s="219"/>
      <c r="N1246" s="220"/>
      <c r="O1246" s="88"/>
      <c r="P1246" s="88"/>
      <c r="Q1246" s="88"/>
      <c r="R1246" s="88"/>
      <c r="S1246" s="88"/>
      <c r="T1246" s="89"/>
      <c r="U1246" s="42"/>
      <c r="V1246" s="42"/>
      <c r="W1246" s="42"/>
      <c r="X1246" s="42"/>
      <c r="Y1246" s="42"/>
      <c r="Z1246" s="42"/>
      <c r="AA1246" s="42"/>
      <c r="AB1246" s="42"/>
      <c r="AC1246" s="42"/>
      <c r="AD1246" s="42"/>
      <c r="AE1246" s="42"/>
      <c r="AT1246" s="20" t="s">
        <v>143</v>
      </c>
      <c r="AU1246" s="20" t="s">
        <v>81</v>
      </c>
    </row>
    <row r="1247" s="2" customFormat="1" ht="24.15" customHeight="1">
      <c r="A1247" s="42"/>
      <c r="B1247" s="43"/>
      <c r="C1247" s="203" t="s">
        <v>1739</v>
      </c>
      <c r="D1247" s="203" t="s">
        <v>134</v>
      </c>
      <c r="E1247" s="204" t="s">
        <v>1740</v>
      </c>
      <c r="F1247" s="205" t="s">
        <v>1741</v>
      </c>
      <c r="G1247" s="206" t="s">
        <v>196</v>
      </c>
      <c r="H1247" s="207">
        <v>80</v>
      </c>
      <c r="I1247" s="208"/>
      <c r="J1247" s="209">
        <f>ROUND(I1247*H1247,2)</f>
        <v>0</v>
      </c>
      <c r="K1247" s="205" t="s">
        <v>138</v>
      </c>
      <c r="L1247" s="48"/>
      <c r="M1247" s="210" t="s">
        <v>21</v>
      </c>
      <c r="N1247" s="211" t="s">
        <v>45</v>
      </c>
      <c r="O1247" s="88"/>
      <c r="P1247" s="212">
        <f>O1247*H1247</f>
        <v>0</v>
      </c>
      <c r="Q1247" s="212">
        <v>0.00083000000000000001</v>
      </c>
      <c r="R1247" s="212">
        <f>Q1247*H1247</f>
        <v>0.066400000000000001</v>
      </c>
      <c r="S1247" s="212">
        <v>0</v>
      </c>
      <c r="T1247" s="213">
        <f>S1247*H1247</f>
        <v>0</v>
      </c>
      <c r="U1247" s="42"/>
      <c r="V1247" s="42"/>
      <c r="W1247" s="42"/>
      <c r="X1247" s="42"/>
      <c r="Y1247" s="42"/>
      <c r="Z1247" s="42"/>
      <c r="AA1247" s="42"/>
      <c r="AB1247" s="42"/>
      <c r="AC1247" s="42"/>
      <c r="AD1247" s="42"/>
      <c r="AE1247" s="42"/>
      <c r="AR1247" s="214" t="s">
        <v>658</v>
      </c>
      <c r="AT1247" s="214" t="s">
        <v>134</v>
      </c>
      <c r="AU1247" s="214" t="s">
        <v>81</v>
      </c>
      <c r="AY1247" s="20" t="s">
        <v>131</v>
      </c>
      <c r="BE1247" s="215">
        <f>IF(N1247="základní",J1247,0)</f>
        <v>0</v>
      </c>
      <c r="BF1247" s="215">
        <f>IF(N1247="snížená",J1247,0)</f>
        <v>0</v>
      </c>
      <c r="BG1247" s="215">
        <f>IF(N1247="zákl. přenesená",J1247,0)</f>
        <v>0</v>
      </c>
      <c r="BH1247" s="215">
        <f>IF(N1247="sníž. přenesená",J1247,0)</f>
        <v>0</v>
      </c>
      <c r="BI1247" s="215">
        <f>IF(N1247="nulová",J1247,0)</f>
        <v>0</v>
      </c>
      <c r="BJ1247" s="20" t="s">
        <v>79</v>
      </c>
      <c r="BK1247" s="215">
        <f>ROUND(I1247*H1247,2)</f>
        <v>0</v>
      </c>
      <c r="BL1247" s="20" t="s">
        <v>658</v>
      </c>
      <c r="BM1247" s="214" t="s">
        <v>1742</v>
      </c>
    </row>
    <row r="1248" s="2" customFormat="1">
      <c r="A1248" s="42"/>
      <c r="B1248" s="43"/>
      <c r="C1248" s="44"/>
      <c r="D1248" s="216" t="s">
        <v>141</v>
      </c>
      <c r="E1248" s="44"/>
      <c r="F1248" s="217" t="s">
        <v>1743</v>
      </c>
      <c r="G1248" s="44"/>
      <c r="H1248" s="44"/>
      <c r="I1248" s="218"/>
      <c r="J1248" s="44"/>
      <c r="K1248" s="44"/>
      <c r="L1248" s="48"/>
      <c r="M1248" s="219"/>
      <c r="N1248" s="220"/>
      <c r="O1248" s="88"/>
      <c r="P1248" s="88"/>
      <c r="Q1248" s="88"/>
      <c r="R1248" s="88"/>
      <c r="S1248" s="88"/>
      <c r="T1248" s="89"/>
      <c r="U1248" s="42"/>
      <c r="V1248" s="42"/>
      <c r="W1248" s="42"/>
      <c r="X1248" s="42"/>
      <c r="Y1248" s="42"/>
      <c r="Z1248" s="42"/>
      <c r="AA1248" s="42"/>
      <c r="AB1248" s="42"/>
      <c r="AC1248" s="42"/>
      <c r="AD1248" s="42"/>
      <c r="AE1248" s="42"/>
      <c r="AT1248" s="20" t="s">
        <v>141</v>
      </c>
      <c r="AU1248" s="20" t="s">
        <v>81</v>
      </c>
    </row>
    <row r="1249" s="2" customFormat="1">
      <c r="A1249" s="42"/>
      <c r="B1249" s="43"/>
      <c r="C1249" s="44"/>
      <c r="D1249" s="221" t="s">
        <v>143</v>
      </c>
      <c r="E1249" s="44"/>
      <c r="F1249" s="222" t="s">
        <v>1744</v>
      </c>
      <c r="G1249" s="44"/>
      <c r="H1249" s="44"/>
      <c r="I1249" s="218"/>
      <c r="J1249" s="44"/>
      <c r="K1249" s="44"/>
      <c r="L1249" s="48"/>
      <c r="M1249" s="219"/>
      <c r="N1249" s="220"/>
      <c r="O1249" s="88"/>
      <c r="P1249" s="88"/>
      <c r="Q1249" s="88"/>
      <c r="R1249" s="88"/>
      <c r="S1249" s="88"/>
      <c r="T1249" s="89"/>
      <c r="U1249" s="42"/>
      <c r="V1249" s="42"/>
      <c r="W1249" s="42"/>
      <c r="X1249" s="42"/>
      <c r="Y1249" s="42"/>
      <c r="Z1249" s="42"/>
      <c r="AA1249" s="42"/>
      <c r="AB1249" s="42"/>
      <c r="AC1249" s="42"/>
      <c r="AD1249" s="42"/>
      <c r="AE1249" s="42"/>
      <c r="AT1249" s="20" t="s">
        <v>143</v>
      </c>
      <c r="AU1249" s="20" t="s">
        <v>81</v>
      </c>
    </row>
    <row r="1250" s="2" customFormat="1" ht="24.15" customHeight="1">
      <c r="A1250" s="42"/>
      <c r="B1250" s="43"/>
      <c r="C1250" s="203" t="s">
        <v>1745</v>
      </c>
      <c r="D1250" s="203" t="s">
        <v>134</v>
      </c>
      <c r="E1250" s="204" t="s">
        <v>1746</v>
      </c>
      <c r="F1250" s="205" t="s">
        <v>1747</v>
      </c>
      <c r="G1250" s="206" t="s">
        <v>137</v>
      </c>
      <c r="H1250" s="207">
        <v>30</v>
      </c>
      <c r="I1250" s="208"/>
      <c r="J1250" s="209">
        <f>ROUND(I1250*H1250,2)</f>
        <v>0</v>
      </c>
      <c r="K1250" s="205" t="s">
        <v>138</v>
      </c>
      <c r="L1250" s="48"/>
      <c r="M1250" s="210" t="s">
        <v>21</v>
      </c>
      <c r="N1250" s="211" t="s">
        <v>45</v>
      </c>
      <c r="O1250" s="88"/>
      <c r="P1250" s="212">
        <f>O1250*H1250</f>
        <v>0</v>
      </c>
      <c r="Q1250" s="212">
        <v>0</v>
      </c>
      <c r="R1250" s="212">
        <f>Q1250*H1250</f>
        <v>0</v>
      </c>
      <c r="S1250" s="212">
        <v>0.00056999999999999998</v>
      </c>
      <c r="T1250" s="213">
        <f>S1250*H1250</f>
        <v>0.017100000000000001</v>
      </c>
      <c r="U1250" s="42"/>
      <c r="V1250" s="42"/>
      <c r="W1250" s="42"/>
      <c r="X1250" s="42"/>
      <c r="Y1250" s="42"/>
      <c r="Z1250" s="42"/>
      <c r="AA1250" s="42"/>
      <c r="AB1250" s="42"/>
      <c r="AC1250" s="42"/>
      <c r="AD1250" s="42"/>
      <c r="AE1250" s="42"/>
      <c r="AR1250" s="214" t="s">
        <v>658</v>
      </c>
      <c r="AT1250" s="214" t="s">
        <v>134</v>
      </c>
      <c r="AU1250" s="214" t="s">
        <v>81</v>
      </c>
      <c r="AY1250" s="20" t="s">
        <v>131</v>
      </c>
      <c r="BE1250" s="215">
        <f>IF(N1250="základní",J1250,0)</f>
        <v>0</v>
      </c>
      <c r="BF1250" s="215">
        <f>IF(N1250="snížená",J1250,0)</f>
        <v>0</v>
      </c>
      <c r="BG1250" s="215">
        <f>IF(N1250="zákl. přenesená",J1250,0)</f>
        <v>0</v>
      </c>
      <c r="BH1250" s="215">
        <f>IF(N1250="sníž. přenesená",J1250,0)</f>
        <v>0</v>
      </c>
      <c r="BI1250" s="215">
        <f>IF(N1250="nulová",J1250,0)</f>
        <v>0</v>
      </c>
      <c r="BJ1250" s="20" t="s">
        <v>79</v>
      </c>
      <c r="BK1250" s="215">
        <f>ROUND(I1250*H1250,2)</f>
        <v>0</v>
      </c>
      <c r="BL1250" s="20" t="s">
        <v>658</v>
      </c>
      <c r="BM1250" s="214" t="s">
        <v>1748</v>
      </c>
    </row>
    <row r="1251" s="2" customFormat="1">
      <c r="A1251" s="42"/>
      <c r="B1251" s="43"/>
      <c r="C1251" s="44"/>
      <c r="D1251" s="216" t="s">
        <v>141</v>
      </c>
      <c r="E1251" s="44"/>
      <c r="F1251" s="217" t="s">
        <v>1749</v>
      </c>
      <c r="G1251" s="44"/>
      <c r="H1251" s="44"/>
      <c r="I1251" s="218"/>
      <c r="J1251" s="44"/>
      <c r="K1251" s="44"/>
      <c r="L1251" s="48"/>
      <c r="M1251" s="219"/>
      <c r="N1251" s="220"/>
      <c r="O1251" s="88"/>
      <c r="P1251" s="88"/>
      <c r="Q1251" s="88"/>
      <c r="R1251" s="88"/>
      <c r="S1251" s="88"/>
      <c r="T1251" s="89"/>
      <c r="U1251" s="42"/>
      <c r="V1251" s="42"/>
      <c r="W1251" s="42"/>
      <c r="X1251" s="42"/>
      <c r="Y1251" s="42"/>
      <c r="Z1251" s="42"/>
      <c r="AA1251" s="42"/>
      <c r="AB1251" s="42"/>
      <c r="AC1251" s="42"/>
      <c r="AD1251" s="42"/>
      <c r="AE1251" s="42"/>
      <c r="AT1251" s="20" t="s">
        <v>141</v>
      </c>
      <c r="AU1251" s="20" t="s">
        <v>81</v>
      </c>
    </row>
    <row r="1252" s="2" customFormat="1">
      <c r="A1252" s="42"/>
      <c r="B1252" s="43"/>
      <c r="C1252" s="44"/>
      <c r="D1252" s="221" t="s">
        <v>143</v>
      </c>
      <c r="E1252" s="44"/>
      <c r="F1252" s="222" t="s">
        <v>1750</v>
      </c>
      <c r="G1252" s="44"/>
      <c r="H1252" s="44"/>
      <c r="I1252" s="218"/>
      <c r="J1252" s="44"/>
      <c r="K1252" s="44"/>
      <c r="L1252" s="48"/>
      <c r="M1252" s="219"/>
      <c r="N1252" s="220"/>
      <c r="O1252" s="88"/>
      <c r="P1252" s="88"/>
      <c r="Q1252" s="88"/>
      <c r="R1252" s="88"/>
      <c r="S1252" s="88"/>
      <c r="T1252" s="89"/>
      <c r="U1252" s="42"/>
      <c r="V1252" s="42"/>
      <c r="W1252" s="42"/>
      <c r="X1252" s="42"/>
      <c r="Y1252" s="42"/>
      <c r="Z1252" s="42"/>
      <c r="AA1252" s="42"/>
      <c r="AB1252" s="42"/>
      <c r="AC1252" s="42"/>
      <c r="AD1252" s="42"/>
      <c r="AE1252" s="42"/>
      <c r="AT1252" s="20" t="s">
        <v>143</v>
      </c>
      <c r="AU1252" s="20" t="s">
        <v>81</v>
      </c>
    </row>
    <row r="1253" s="2" customFormat="1" ht="33" customHeight="1">
      <c r="A1253" s="42"/>
      <c r="B1253" s="43"/>
      <c r="C1253" s="203" t="s">
        <v>1751</v>
      </c>
      <c r="D1253" s="203" t="s">
        <v>134</v>
      </c>
      <c r="E1253" s="204" t="s">
        <v>1752</v>
      </c>
      <c r="F1253" s="205" t="s">
        <v>1753</v>
      </c>
      <c r="G1253" s="206" t="s">
        <v>137</v>
      </c>
      <c r="H1253" s="207">
        <v>1</v>
      </c>
      <c r="I1253" s="208"/>
      <c r="J1253" s="209">
        <f>ROUND(I1253*H1253,2)</f>
        <v>0</v>
      </c>
      <c r="K1253" s="205" t="s">
        <v>138</v>
      </c>
      <c r="L1253" s="48"/>
      <c r="M1253" s="210" t="s">
        <v>21</v>
      </c>
      <c r="N1253" s="211" t="s">
        <v>45</v>
      </c>
      <c r="O1253" s="88"/>
      <c r="P1253" s="212">
        <f>O1253*H1253</f>
        <v>0</v>
      </c>
      <c r="Q1253" s="212">
        <v>0</v>
      </c>
      <c r="R1253" s="212">
        <f>Q1253*H1253</f>
        <v>0</v>
      </c>
      <c r="S1253" s="212">
        <v>0.00016000000000000001</v>
      </c>
      <c r="T1253" s="213">
        <f>S1253*H1253</f>
        <v>0.00016000000000000001</v>
      </c>
      <c r="U1253" s="42"/>
      <c r="V1253" s="42"/>
      <c r="W1253" s="42"/>
      <c r="X1253" s="42"/>
      <c r="Y1253" s="42"/>
      <c r="Z1253" s="42"/>
      <c r="AA1253" s="42"/>
      <c r="AB1253" s="42"/>
      <c r="AC1253" s="42"/>
      <c r="AD1253" s="42"/>
      <c r="AE1253" s="42"/>
      <c r="AR1253" s="214" t="s">
        <v>658</v>
      </c>
      <c r="AT1253" s="214" t="s">
        <v>134</v>
      </c>
      <c r="AU1253" s="214" t="s">
        <v>81</v>
      </c>
      <c r="AY1253" s="20" t="s">
        <v>131</v>
      </c>
      <c r="BE1253" s="215">
        <f>IF(N1253="základní",J1253,0)</f>
        <v>0</v>
      </c>
      <c r="BF1253" s="215">
        <f>IF(N1253="snížená",J1253,0)</f>
        <v>0</v>
      </c>
      <c r="BG1253" s="215">
        <f>IF(N1253="zákl. přenesená",J1253,0)</f>
        <v>0</v>
      </c>
      <c r="BH1253" s="215">
        <f>IF(N1253="sníž. přenesená",J1253,0)</f>
        <v>0</v>
      </c>
      <c r="BI1253" s="215">
        <f>IF(N1253="nulová",J1253,0)</f>
        <v>0</v>
      </c>
      <c r="BJ1253" s="20" t="s">
        <v>79</v>
      </c>
      <c r="BK1253" s="215">
        <f>ROUND(I1253*H1253,2)</f>
        <v>0</v>
      </c>
      <c r="BL1253" s="20" t="s">
        <v>658</v>
      </c>
      <c r="BM1253" s="214" t="s">
        <v>1754</v>
      </c>
    </row>
    <row r="1254" s="2" customFormat="1">
      <c r="A1254" s="42"/>
      <c r="B1254" s="43"/>
      <c r="C1254" s="44"/>
      <c r="D1254" s="216" t="s">
        <v>141</v>
      </c>
      <c r="E1254" s="44"/>
      <c r="F1254" s="217" t="s">
        <v>1755</v>
      </c>
      <c r="G1254" s="44"/>
      <c r="H1254" s="44"/>
      <c r="I1254" s="218"/>
      <c r="J1254" s="44"/>
      <c r="K1254" s="44"/>
      <c r="L1254" s="48"/>
      <c r="M1254" s="219"/>
      <c r="N1254" s="220"/>
      <c r="O1254" s="88"/>
      <c r="P1254" s="88"/>
      <c r="Q1254" s="88"/>
      <c r="R1254" s="88"/>
      <c r="S1254" s="88"/>
      <c r="T1254" s="89"/>
      <c r="U1254" s="42"/>
      <c r="V1254" s="42"/>
      <c r="W1254" s="42"/>
      <c r="X1254" s="42"/>
      <c r="Y1254" s="42"/>
      <c r="Z1254" s="42"/>
      <c r="AA1254" s="42"/>
      <c r="AB1254" s="42"/>
      <c r="AC1254" s="42"/>
      <c r="AD1254" s="42"/>
      <c r="AE1254" s="42"/>
      <c r="AT1254" s="20" t="s">
        <v>141</v>
      </c>
      <c r="AU1254" s="20" t="s">
        <v>81</v>
      </c>
    </row>
    <row r="1255" s="2" customFormat="1">
      <c r="A1255" s="42"/>
      <c r="B1255" s="43"/>
      <c r="C1255" s="44"/>
      <c r="D1255" s="221" t="s">
        <v>143</v>
      </c>
      <c r="E1255" s="44"/>
      <c r="F1255" s="222" t="s">
        <v>1756</v>
      </c>
      <c r="G1255" s="44"/>
      <c r="H1255" s="44"/>
      <c r="I1255" s="218"/>
      <c r="J1255" s="44"/>
      <c r="K1255" s="44"/>
      <c r="L1255" s="48"/>
      <c r="M1255" s="219"/>
      <c r="N1255" s="220"/>
      <c r="O1255" s="88"/>
      <c r="P1255" s="88"/>
      <c r="Q1255" s="88"/>
      <c r="R1255" s="88"/>
      <c r="S1255" s="88"/>
      <c r="T1255" s="89"/>
      <c r="U1255" s="42"/>
      <c r="V1255" s="42"/>
      <c r="W1255" s="42"/>
      <c r="X1255" s="42"/>
      <c r="Y1255" s="42"/>
      <c r="Z1255" s="42"/>
      <c r="AA1255" s="42"/>
      <c r="AB1255" s="42"/>
      <c r="AC1255" s="42"/>
      <c r="AD1255" s="42"/>
      <c r="AE1255" s="42"/>
      <c r="AT1255" s="20" t="s">
        <v>143</v>
      </c>
      <c r="AU1255" s="20" t="s">
        <v>81</v>
      </c>
    </row>
    <row r="1256" s="2" customFormat="1" ht="24.15" customHeight="1">
      <c r="A1256" s="42"/>
      <c r="B1256" s="43"/>
      <c r="C1256" s="203" t="s">
        <v>1757</v>
      </c>
      <c r="D1256" s="203" t="s">
        <v>134</v>
      </c>
      <c r="E1256" s="204" t="s">
        <v>1758</v>
      </c>
      <c r="F1256" s="205" t="s">
        <v>1759</v>
      </c>
      <c r="G1256" s="206" t="s">
        <v>137</v>
      </c>
      <c r="H1256" s="207">
        <v>8</v>
      </c>
      <c r="I1256" s="208"/>
      <c r="J1256" s="209">
        <f>ROUND(I1256*H1256,2)</f>
        <v>0</v>
      </c>
      <c r="K1256" s="205" t="s">
        <v>21</v>
      </c>
      <c r="L1256" s="48"/>
      <c r="M1256" s="210" t="s">
        <v>21</v>
      </c>
      <c r="N1256" s="211" t="s">
        <v>45</v>
      </c>
      <c r="O1256" s="88"/>
      <c r="P1256" s="212">
        <f>O1256*H1256</f>
        <v>0</v>
      </c>
      <c r="Q1256" s="212">
        <v>0</v>
      </c>
      <c r="R1256" s="212">
        <f>Q1256*H1256</f>
        <v>0</v>
      </c>
      <c r="S1256" s="212">
        <v>5.0000000000000002E-05</v>
      </c>
      <c r="T1256" s="213">
        <f>S1256*H1256</f>
        <v>0.00040000000000000002</v>
      </c>
      <c r="U1256" s="42"/>
      <c r="V1256" s="42"/>
      <c r="W1256" s="42"/>
      <c r="X1256" s="42"/>
      <c r="Y1256" s="42"/>
      <c r="Z1256" s="42"/>
      <c r="AA1256" s="42"/>
      <c r="AB1256" s="42"/>
      <c r="AC1256" s="42"/>
      <c r="AD1256" s="42"/>
      <c r="AE1256" s="42"/>
      <c r="AR1256" s="214" t="s">
        <v>658</v>
      </c>
      <c r="AT1256" s="214" t="s">
        <v>134</v>
      </c>
      <c r="AU1256" s="214" t="s">
        <v>81</v>
      </c>
      <c r="AY1256" s="20" t="s">
        <v>131</v>
      </c>
      <c r="BE1256" s="215">
        <f>IF(N1256="základní",J1256,0)</f>
        <v>0</v>
      </c>
      <c r="BF1256" s="215">
        <f>IF(N1256="snížená",J1256,0)</f>
        <v>0</v>
      </c>
      <c r="BG1256" s="215">
        <f>IF(N1256="zákl. přenesená",J1256,0)</f>
        <v>0</v>
      </c>
      <c r="BH1256" s="215">
        <f>IF(N1256="sníž. přenesená",J1256,0)</f>
        <v>0</v>
      </c>
      <c r="BI1256" s="215">
        <f>IF(N1256="nulová",J1256,0)</f>
        <v>0</v>
      </c>
      <c r="BJ1256" s="20" t="s">
        <v>79</v>
      </c>
      <c r="BK1256" s="215">
        <f>ROUND(I1256*H1256,2)</f>
        <v>0</v>
      </c>
      <c r="BL1256" s="20" t="s">
        <v>658</v>
      </c>
      <c r="BM1256" s="214" t="s">
        <v>1760</v>
      </c>
    </row>
    <row r="1257" s="2" customFormat="1">
      <c r="A1257" s="42"/>
      <c r="B1257" s="43"/>
      <c r="C1257" s="44"/>
      <c r="D1257" s="216" t="s">
        <v>141</v>
      </c>
      <c r="E1257" s="44"/>
      <c r="F1257" s="217" t="s">
        <v>1759</v>
      </c>
      <c r="G1257" s="44"/>
      <c r="H1257" s="44"/>
      <c r="I1257" s="218"/>
      <c r="J1257" s="44"/>
      <c r="K1257" s="44"/>
      <c r="L1257" s="48"/>
      <c r="M1257" s="219"/>
      <c r="N1257" s="220"/>
      <c r="O1257" s="88"/>
      <c r="P1257" s="88"/>
      <c r="Q1257" s="88"/>
      <c r="R1257" s="88"/>
      <c r="S1257" s="88"/>
      <c r="T1257" s="89"/>
      <c r="U1257" s="42"/>
      <c r="V1257" s="42"/>
      <c r="W1257" s="42"/>
      <c r="X1257" s="42"/>
      <c r="Y1257" s="42"/>
      <c r="Z1257" s="42"/>
      <c r="AA1257" s="42"/>
      <c r="AB1257" s="42"/>
      <c r="AC1257" s="42"/>
      <c r="AD1257" s="42"/>
      <c r="AE1257" s="42"/>
      <c r="AT1257" s="20" t="s">
        <v>141</v>
      </c>
      <c r="AU1257" s="20" t="s">
        <v>81</v>
      </c>
    </row>
    <row r="1258" s="2" customFormat="1" ht="24.15" customHeight="1">
      <c r="A1258" s="42"/>
      <c r="B1258" s="43"/>
      <c r="C1258" s="203" t="s">
        <v>1761</v>
      </c>
      <c r="D1258" s="203" t="s">
        <v>134</v>
      </c>
      <c r="E1258" s="204" t="s">
        <v>1762</v>
      </c>
      <c r="F1258" s="205" t="s">
        <v>1763</v>
      </c>
      <c r="G1258" s="206" t="s">
        <v>137</v>
      </c>
      <c r="H1258" s="207">
        <v>4</v>
      </c>
      <c r="I1258" s="208"/>
      <c r="J1258" s="209">
        <f>ROUND(I1258*H1258,2)</f>
        <v>0</v>
      </c>
      <c r="K1258" s="205" t="s">
        <v>21</v>
      </c>
      <c r="L1258" s="48"/>
      <c r="M1258" s="210" t="s">
        <v>21</v>
      </c>
      <c r="N1258" s="211" t="s">
        <v>45</v>
      </c>
      <c r="O1258" s="88"/>
      <c r="P1258" s="212">
        <f>O1258*H1258</f>
        <v>0</v>
      </c>
      <c r="Q1258" s="212">
        <v>0.0032000000000000002</v>
      </c>
      <c r="R1258" s="212">
        <f>Q1258*H1258</f>
        <v>0.012800000000000001</v>
      </c>
      <c r="S1258" s="212">
        <v>0.001</v>
      </c>
      <c r="T1258" s="213">
        <f>S1258*H1258</f>
        <v>0.0040000000000000001</v>
      </c>
      <c r="U1258" s="42"/>
      <c r="V1258" s="42"/>
      <c r="W1258" s="42"/>
      <c r="X1258" s="42"/>
      <c r="Y1258" s="42"/>
      <c r="Z1258" s="42"/>
      <c r="AA1258" s="42"/>
      <c r="AB1258" s="42"/>
      <c r="AC1258" s="42"/>
      <c r="AD1258" s="42"/>
      <c r="AE1258" s="42"/>
      <c r="AR1258" s="214" t="s">
        <v>658</v>
      </c>
      <c r="AT1258" s="214" t="s">
        <v>134</v>
      </c>
      <c r="AU1258" s="214" t="s">
        <v>81</v>
      </c>
      <c r="AY1258" s="20" t="s">
        <v>131</v>
      </c>
      <c r="BE1258" s="215">
        <f>IF(N1258="základní",J1258,0)</f>
        <v>0</v>
      </c>
      <c r="BF1258" s="215">
        <f>IF(N1258="snížená",J1258,0)</f>
        <v>0</v>
      </c>
      <c r="BG1258" s="215">
        <f>IF(N1258="zákl. přenesená",J1258,0)</f>
        <v>0</v>
      </c>
      <c r="BH1258" s="215">
        <f>IF(N1258="sníž. přenesená",J1258,0)</f>
        <v>0</v>
      </c>
      <c r="BI1258" s="215">
        <f>IF(N1258="nulová",J1258,0)</f>
        <v>0</v>
      </c>
      <c r="BJ1258" s="20" t="s">
        <v>79</v>
      </c>
      <c r="BK1258" s="215">
        <f>ROUND(I1258*H1258,2)</f>
        <v>0</v>
      </c>
      <c r="BL1258" s="20" t="s">
        <v>658</v>
      </c>
      <c r="BM1258" s="214" t="s">
        <v>1764</v>
      </c>
    </row>
    <row r="1259" s="2" customFormat="1">
      <c r="A1259" s="42"/>
      <c r="B1259" s="43"/>
      <c r="C1259" s="44"/>
      <c r="D1259" s="216" t="s">
        <v>141</v>
      </c>
      <c r="E1259" s="44"/>
      <c r="F1259" s="217" t="s">
        <v>1763</v>
      </c>
      <c r="G1259" s="44"/>
      <c r="H1259" s="44"/>
      <c r="I1259" s="218"/>
      <c r="J1259" s="44"/>
      <c r="K1259" s="44"/>
      <c r="L1259" s="48"/>
      <c r="M1259" s="219"/>
      <c r="N1259" s="220"/>
      <c r="O1259" s="88"/>
      <c r="P1259" s="88"/>
      <c r="Q1259" s="88"/>
      <c r="R1259" s="88"/>
      <c r="S1259" s="88"/>
      <c r="T1259" s="89"/>
      <c r="U1259" s="42"/>
      <c r="V1259" s="42"/>
      <c r="W1259" s="42"/>
      <c r="X1259" s="42"/>
      <c r="Y1259" s="42"/>
      <c r="Z1259" s="42"/>
      <c r="AA1259" s="42"/>
      <c r="AB1259" s="42"/>
      <c r="AC1259" s="42"/>
      <c r="AD1259" s="42"/>
      <c r="AE1259" s="42"/>
      <c r="AT1259" s="20" t="s">
        <v>141</v>
      </c>
      <c r="AU1259" s="20" t="s">
        <v>81</v>
      </c>
    </row>
    <row r="1260" s="2" customFormat="1" ht="24.15" customHeight="1">
      <c r="A1260" s="42"/>
      <c r="B1260" s="43"/>
      <c r="C1260" s="203" t="s">
        <v>1765</v>
      </c>
      <c r="D1260" s="203" t="s">
        <v>134</v>
      </c>
      <c r="E1260" s="204" t="s">
        <v>1766</v>
      </c>
      <c r="F1260" s="205" t="s">
        <v>1767</v>
      </c>
      <c r="G1260" s="206" t="s">
        <v>137</v>
      </c>
      <c r="H1260" s="207">
        <v>3</v>
      </c>
      <c r="I1260" s="208"/>
      <c r="J1260" s="209">
        <f>ROUND(I1260*H1260,2)</f>
        <v>0</v>
      </c>
      <c r="K1260" s="205" t="s">
        <v>21</v>
      </c>
      <c r="L1260" s="48"/>
      <c r="M1260" s="210" t="s">
        <v>21</v>
      </c>
      <c r="N1260" s="211" t="s">
        <v>45</v>
      </c>
      <c r="O1260" s="88"/>
      <c r="P1260" s="212">
        <f>O1260*H1260</f>
        <v>0</v>
      </c>
      <c r="Q1260" s="212">
        <v>0.0032000000000000002</v>
      </c>
      <c r="R1260" s="212">
        <f>Q1260*H1260</f>
        <v>0.0096000000000000009</v>
      </c>
      <c r="S1260" s="212">
        <v>0.0030000000000000001</v>
      </c>
      <c r="T1260" s="213">
        <f>S1260*H1260</f>
        <v>0.0090000000000000011</v>
      </c>
      <c r="U1260" s="42"/>
      <c r="V1260" s="42"/>
      <c r="W1260" s="42"/>
      <c r="X1260" s="42"/>
      <c r="Y1260" s="42"/>
      <c r="Z1260" s="42"/>
      <c r="AA1260" s="42"/>
      <c r="AB1260" s="42"/>
      <c r="AC1260" s="42"/>
      <c r="AD1260" s="42"/>
      <c r="AE1260" s="42"/>
      <c r="AR1260" s="214" t="s">
        <v>658</v>
      </c>
      <c r="AT1260" s="214" t="s">
        <v>134</v>
      </c>
      <c r="AU1260" s="214" t="s">
        <v>81</v>
      </c>
      <c r="AY1260" s="20" t="s">
        <v>131</v>
      </c>
      <c r="BE1260" s="215">
        <f>IF(N1260="základní",J1260,0)</f>
        <v>0</v>
      </c>
      <c r="BF1260" s="215">
        <f>IF(N1260="snížená",J1260,0)</f>
        <v>0</v>
      </c>
      <c r="BG1260" s="215">
        <f>IF(N1260="zákl. přenesená",J1260,0)</f>
        <v>0</v>
      </c>
      <c r="BH1260" s="215">
        <f>IF(N1260="sníž. přenesená",J1260,0)</f>
        <v>0</v>
      </c>
      <c r="BI1260" s="215">
        <f>IF(N1260="nulová",J1260,0)</f>
        <v>0</v>
      </c>
      <c r="BJ1260" s="20" t="s">
        <v>79</v>
      </c>
      <c r="BK1260" s="215">
        <f>ROUND(I1260*H1260,2)</f>
        <v>0</v>
      </c>
      <c r="BL1260" s="20" t="s">
        <v>658</v>
      </c>
      <c r="BM1260" s="214" t="s">
        <v>1768</v>
      </c>
    </row>
    <row r="1261" s="2" customFormat="1">
      <c r="A1261" s="42"/>
      <c r="B1261" s="43"/>
      <c r="C1261" s="44"/>
      <c r="D1261" s="216" t="s">
        <v>141</v>
      </c>
      <c r="E1261" s="44"/>
      <c r="F1261" s="217" t="s">
        <v>1767</v>
      </c>
      <c r="G1261" s="44"/>
      <c r="H1261" s="44"/>
      <c r="I1261" s="218"/>
      <c r="J1261" s="44"/>
      <c r="K1261" s="44"/>
      <c r="L1261" s="48"/>
      <c r="M1261" s="219"/>
      <c r="N1261" s="220"/>
      <c r="O1261" s="88"/>
      <c r="P1261" s="88"/>
      <c r="Q1261" s="88"/>
      <c r="R1261" s="88"/>
      <c r="S1261" s="88"/>
      <c r="T1261" s="89"/>
      <c r="U1261" s="42"/>
      <c r="V1261" s="42"/>
      <c r="W1261" s="42"/>
      <c r="X1261" s="42"/>
      <c r="Y1261" s="42"/>
      <c r="Z1261" s="42"/>
      <c r="AA1261" s="42"/>
      <c r="AB1261" s="42"/>
      <c r="AC1261" s="42"/>
      <c r="AD1261" s="42"/>
      <c r="AE1261" s="42"/>
      <c r="AT1261" s="20" t="s">
        <v>141</v>
      </c>
      <c r="AU1261" s="20" t="s">
        <v>81</v>
      </c>
    </row>
    <row r="1262" s="2" customFormat="1" ht="24.15" customHeight="1">
      <c r="A1262" s="42"/>
      <c r="B1262" s="43"/>
      <c r="C1262" s="203" t="s">
        <v>1769</v>
      </c>
      <c r="D1262" s="203" t="s">
        <v>134</v>
      </c>
      <c r="E1262" s="204" t="s">
        <v>1770</v>
      </c>
      <c r="F1262" s="205" t="s">
        <v>1771</v>
      </c>
      <c r="G1262" s="206" t="s">
        <v>137</v>
      </c>
      <c r="H1262" s="207">
        <v>3</v>
      </c>
      <c r="I1262" s="208"/>
      <c r="J1262" s="209">
        <f>ROUND(I1262*H1262,2)</f>
        <v>0</v>
      </c>
      <c r="K1262" s="205" t="s">
        <v>21</v>
      </c>
      <c r="L1262" s="48"/>
      <c r="M1262" s="210" t="s">
        <v>21</v>
      </c>
      <c r="N1262" s="211" t="s">
        <v>45</v>
      </c>
      <c r="O1262" s="88"/>
      <c r="P1262" s="212">
        <f>O1262*H1262</f>
        <v>0</v>
      </c>
      <c r="Q1262" s="212">
        <v>0.00013999999999999999</v>
      </c>
      <c r="R1262" s="212">
        <f>Q1262*H1262</f>
        <v>0.00041999999999999996</v>
      </c>
      <c r="S1262" s="212">
        <v>0.0023999999999999998</v>
      </c>
      <c r="T1262" s="213">
        <f>S1262*H1262</f>
        <v>0.0071999999999999998</v>
      </c>
      <c r="U1262" s="42"/>
      <c r="V1262" s="42"/>
      <c r="W1262" s="42"/>
      <c r="X1262" s="42"/>
      <c r="Y1262" s="42"/>
      <c r="Z1262" s="42"/>
      <c r="AA1262" s="42"/>
      <c r="AB1262" s="42"/>
      <c r="AC1262" s="42"/>
      <c r="AD1262" s="42"/>
      <c r="AE1262" s="42"/>
      <c r="AR1262" s="214" t="s">
        <v>658</v>
      </c>
      <c r="AT1262" s="214" t="s">
        <v>134</v>
      </c>
      <c r="AU1262" s="214" t="s">
        <v>81</v>
      </c>
      <c r="AY1262" s="20" t="s">
        <v>131</v>
      </c>
      <c r="BE1262" s="215">
        <f>IF(N1262="základní",J1262,0)</f>
        <v>0</v>
      </c>
      <c r="BF1262" s="215">
        <f>IF(N1262="snížená",J1262,0)</f>
        <v>0</v>
      </c>
      <c r="BG1262" s="215">
        <f>IF(N1262="zákl. přenesená",J1262,0)</f>
        <v>0</v>
      </c>
      <c r="BH1262" s="215">
        <f>IF(N1262="sníž. přenesená",J1262,0)</f>
        <v>0</v>
      </c>
      <c r="BI1262" s="215">
        <f>IF(N1262="nulová",J1262,0)</f>
        <v>0</v>
      </c>
      <c r="BJ1262" s="20" t="s">
        <v>79</v>
      </c>
      <c r="BK1262" s="215">
        <f>ROUND(I1262*H1262,2)</f>
        <v>0</v>
      </c>
      <c r="BL1262" s="20" t="s">
        <v>658</v>
      </c>
      <c r="BM1262" s="214" t="s">
        <v>1772</v>
      </c>
    </row>
    <row r="1263" s="2" customFormat="1">
      <c r="A1263" s="42"/>
      <c r="B1263" s="43"/>
      <c r="C1263" s="44"/>
      <c r="D1263" s="216" t="s">
        <v>141</v>
      </c>
      <c r="E1263" s="44"/>
      <c r="F1263" s="217" t="s">
        <v>1773</v>
      </c>
      <c r="G1263" s="44"/>
      <c r="H1263" s="44"/>
      <c r="I1263" s="218"/>
      <c r="J1263" s="44"/>
      <c r="K1263" s="44"/>
      <c r="L1263" s="48"/>
      <c r="M1263" s="219"/>
      <c r="N1263" s="220"/>
      <c r="O1263" s="88"/>
      <c r="P1263" s="88"/>
      <c r="Q1263" s="88"/>
      <c r="R1263" s="88"/>
      <c r="S1263" s="88"/>
      <c r="T1263" s="89"/>
      <c r="U1263" s="42"/>
      <c r="V1263" s="42"/>
      <c r="W1263" s="42"/>
      <c r="X1263" s="42"/>
      <c r="Y1263" s="42"/>
      <c r="Z1263" s="42"/>
      <c r="AA1263" s="42"/>
      <c r="AB1263" s="42"/>
      <c r="AC1263" s="42"/>
      <c r="AD1263" s="42"/>
      <c r="AE1263" s="42"/>
      <c r="AT1263" s="20" t="s">
        <v>141</v>
      </c>
      <c r="AU1263" s="20" t="s">
        <v>81</v>
      </c>
    </row>
    <row r="1264" s="2" customFormat="1" ht="33" customHeight="1">
      <c r="A1264" s="42"/>
      <c r="B1264" s="43"/>
      <c r="C1264" s="203" t="s">
        <v>1774</v>
      </c>
      <c r="D1264" s="203" t="s">
        <v>134</v>
      </c>
      <c r="E1264" s="204" t="s">
        <v>1775</v>
      </c>
      <c r="F1264" s="205" t="s">
        <v>1776</v>
      </c>
      <c r="G1264" s="206" t="s">
        <v>196</v>
      </c>
      <c r="H1264" s="207">
        <v>40</v>
      </c>
      <c r="I1264" s="208"/>
      <c r="J1264" s="209">
        <f>ROUND(I1264*H1264,2)</f>
        <v>0</v>
      </c>
      <c r="K1264" s="205" t="s">
        <v>138</v>
      </c>
      <c r="L1264" s="48"/>
      <c r="M1264" s="210" t="s">
        <v>21</v>
      </c>
      <c r="N1264" s="211" t="s">
        <v>45</v>
      </c>
      <c r="O1264" s="88"/>
      <c r="P1264" s="212">
        <f>O1264*H1264</f>
        <v>0</v>
      </c>
      <c r="Q1264" s="212">
        <v>0</v>
      </c>
      <c r="R1264" s="212">
        <f>Q1264*H1264</f>
        <v>0</v>
      </c>
      <c r="S1264" s="212">
        <v>0.0050000000000000001</v>
      </c>
      <c r="T1264" s="213">
        <f>S1264*H1264</f>
        <v>0.20000000000000001</v>
      </c>
      <c r="U1264" s="42"/>
      <c r="V1264" s="42"/>
      <c r="W1264" s="42"/>
      <c r="X1264" s="42"/>
      <c r="Y1264" s="42"/>
      <c r="Z1264" s="42"/>
      <c r="AA1264" s="42"/>
      <c r="AB1264" s="42"/>
      <c r="AC1264" s="42"/>
      <c r="AD1264" s="42"/>
      <c r="AE1264" s="42"/>
      <c r="AR1264" s="214" t="s">
        <v>658</v>
      </c>
      <c r="AT1264" s="214" t="s">
        <v>134</v>
      </c>
      <c r="AU1264" s="214" t="s">
        <v>81</v>
      </c>
      <c r="AY1264" s="20" t="s">
        <v>131</v>
      </c>
      <c r="BE1264" s="215">
        <f>IF(N1264="základní",J1264,0)</f>
        <v>0</v>
      </c>
      <c r="BF1264" s="215">
        <f>IF(N1264="snížená",J1264,0)</f>
        <v>0</v>
      </c>
      <c r="BG1264" s="215">
        <f>IF(N1264="zákl. přenesená",J1264,0)</f>
        <v>0</v>
      </c>
      <c r="BH1264" s="215">
        <f>IF(N1264="sníž. přenesená",J1264,0)</f>
        <v>0</v>
      </c>
      <c r="BI1264" s="215">
        <f>IF(N1264="nulová",J1264,0)</f>
        <v>0</v>
      </c>
      <c r="BJ1264" s="20" t="s">
        <v>79</v>
      </c>
      <c r="BK1264" s="215">
        <f>ROUND(I1264*H1264,2)</f>
        <v>0</v>
      </c>
      <c r="BL1264" s="20" t="s">
        <v>658</v>
      </c>
      <c r="BM1264" s="214" t="s">
        <v>1777</v>
      </c>
    </row>
    <row r="1265" s="2" customFormat="1">
      <c r="A1265" s="42"/>
      <c r="B1265" s="43"/>
      <c r="C1265" s="44"/>
      <c r="D1265" s="216" t="s">
        <v>141</v>
      </c>
      <c r="E1265" s="44"/>
      <c r="F1265" s="217" t="s">
        <v>1778</v>
      </c>
      <c r="G1265" s="44"/>
      <c r="H1265" s="44"/>
      <c r="I1265" s="218"/>
      <c r="J1265" s="44"/>
      <c r="K1265" s="44"/>
      <c r="L1265" s="48"/>
      <c r="M1265" s="219"/>
      <c r="N1265" s="220"/>
      <c r="O1265" s="88"/>
      <c r="P1265" s="88"/>
      <c r="Q1265" s="88"/>
      <c r="R1265" s="88"/>
      <c r="S1265" s="88"/>
      <c r="T1265" s="89"/>
      <c r="U1265" s="42"/>
      <c r="V1265" s="42"/>
      <c r="W1265" s="42"/>
      <c r="X1265" s="42"/>
      <c r="Y1265" s="42"/>
      <c r="Z1265" s="42"/>
      <c r="AA1265" s="42"/>
      <c r="AB1265" s="42"/>
      <c r="AC1265" s="42"/>
      <c r="AD1265" s="42"/>
      <c r="AE1265" s="42"/>
      <c r="AT1265" s="20" t="s">
        <v>141</v>
      </c>
      <c r="AU1265" s="20" t="s">
        <v>81</v>
      </c>
    </row>
    <row r="1266" s="2" customFormat="1">
      <c r="A1266" s="42"/>
      <c r="B1266" s="43"/>
      <c r="C1266" s="44"/>
      <c r="D1266" s="221" t="s">
        <v>143</v>
      </c>
      <c r="E1266" s="44"/>
      <c r="F1266" s="222" t="s">
        <v>1779</v>
      </c>
      <c r="G1266" s="44"/>
      <c r="H1266" s="44"/>
      <c r="I1266" s="218"/>
      <c r="J1266" s="44"/>
      <c r="K1266" s="44"/>
      <c r="L1266" s="48"/>
      <c r="M1266" s="219"/>
      <c r="N1266" s="220"/>
      <c r="O1266" s="88"/>
      <c r="P1266" s="88"/>
      <c r="Q1266" s="88"/>
      <c r="R1266" s="88"/>
      <c r="S1266" s="88"/>
      <c r="T1266" s="89"/>
      <c r="U1266" s="42"/>
      <c r="V1266" s="42"/>
      <c r="W1266" s="42"/>
      <c r="X1266" s="42"/>
      <c r="Y1266" s="42"/>
      <c r="Z1266" s="42"/>
      <c r="AA1266" s="42"/>
      <c r="AB1266" s="42"/>
      <c r="AC1266" s="42"/>
      <c r="AD1266" s="42"/>
      <c r="AE1266" s="42"/>
      <c r="AT1266" s="20" t="s">
        <v>143</v>
      </c>
      <c r="AU1266" s="20" t="s">
        <v>81</v>
      </c>
    </row>
    <row r="1267" s="2" customFormat="1" ht="33" customHeight="1">
      <c r="A1267" s="42"/>
      <c r="B1267" s="43"/>
      <c r="C1267" s="203" t="s">
        <v>1780</v>
      </c>
      <c r="D1267" s="203" t="s">
        <v>134</v>
      </c>
      <c r="E1267" s="204" t="s">
        <v>1781</v>
      </c>
      <c r="F1267" s="205" t="s">
        <v>1782</v>
      </c>
      <c r="G1267" s="206" t="s">
        <v>196</v>
      </c>
      <c r="H1267" s="207">
        <v>80</v>
      </c>
      <c r="I1267" s="208"/>
      <c r="J1267" s="209">
        <f>ROUND(I1267*H1267,2)</f>
        <v>0</v>
      </c>
      <c r="K1267" s="205" t="s">
        <v>138</v>
      </c>
      <c r="L1267" s="48"/>
      <c r="M1267" s="210" t="s">
        <v>21</v>
      </c>
      <c r="N1267" s="211" t="s">
        <v>45</v>
      </c>
      <c r="O1267" s="88"/>
      <c r="P1267" s="212">
        <f>O1267*H1267</f>
        <v>0</v>
      </c>
      <c r="Q1267" s="212">
        <v>0</v>
      </c>
      <c r="R1267" s="212">
        <f>Q1267*H1267</f>
        <v>0</v>
      </c>
      <c r="S1267" s="212">
        <v>0.0089999999999999993</v>
      </c>
      <c r="T1267" s="213">
        <f>S1267*H1267</f>
        <v>0.71999999999999997</v>
      </c>
      <c r="U1267" s="42"/>
      <c r="V1267" s="42"/>
      <c r="W1267" s="42"/>
      <c r="X1267" s="42"/>
      <c r="Y1267" s="42"/>
      <c r="Z1267" s="42"/>
      <c r="AA1267" s="42"/>
      <c r="AB1267" s="42"/>
      <c r="AC1267" s="42"/>
      <c r="AD1267" s="42"/>
      <c r="AE1267" s="42"/>
      <c r="AR1267" s="214" t="s">
        <v>658</v>
      </c>
      <c r="AT1267" s="214" t="s">
        <v>134</v>
      </c>
      <c r="AU1267" s="214" t="s">
        <v>81</v>
      </c>
      <c r="AY1267" s="20" t="s">
        <v>131</v>
      </c>
      <c r="BE1267" s="215">
        <f>IF(N1267="základní",J1267,0)</f>
        <v>0</v>
      </c>
      <c r="BF1267" s="215">
        <f>IF(N1267="snížená",J1267,0)</f>
        <v>0</v>
      </c>
      <c r="BG1267" s="215">
        <f>IF(N1267="zákl. přenesená",J1267,0)</f>
        <v>0</v>
      </c>
      <c r="BH1267" s="215">
        <f>IF(N1267="sníž. přenesená",J1267,0)</f>
        <v>0</v>
      </c>
      <c r="BI1267" s="215">
        <f>IF(N1267="nulová",J1267,0)</f>
        <v>0</v>
      </c>
      <c r="BJ1267" s="20" t="s">
        <v>79</v>
      </c>
      <c r="BK1267" s="215">
        <f>ROUND(I1267*H1267,2)</f>
        <v>0</v>
      </c>
      <c r="BL1267" s="20" t="s">
        <v>658</v>
      </c>
      <c r="BM1267" s="214" t="s">
        <v>1783</v>
      </c>
    </row>
    <row r="1268" s="2" customFormat="1">
      <c r="A1268" s="42"/>
      <c r="B1268" s="43"/>
      <c r="C1268" s="44"/>
      <c r="D1268" s="216" t="s">
        <v>141</v>
      </c>
      <c r="E1268" s="44"/>
      <c r="F1268" s="217" t="s">
        <v>1784</v>
      </c>
      <c r="G1268" s="44"/>
      <c r="H1268" s="44"/>
      <c r="I1268" s="218"/>
      <c r="J1268" s="44"/>
      <c r="K1268" s="44"/>
      <c r="L1268" s="48"/>
      <c r="M1268" s="219"/>
      <c r="N1268" s="220"/>
      <c r="O1268" s="88"/>
      <c r="P1268" s="88"/>
      <c r="Q1268" s="88"/>
      <c r="R1268" s="88"/>
      <c r="S1268" s="88"/>
      <c r="T1268" s="89"/>
      <c r="U1268" s="42"/>
      <c r="V1268" s="42"/>
      <c r="W1268" s="42"/>
      <c r="X1268" s="42"/>
      <c r="Y1268" s="42"/>
      <c r="Z1268" s="42"/>
      <c r="AA1268" s="42"/>
      <c r="AB1268" s="42"/>
      <c r="AC1268" s="42"/>
      <c r="AD1268" s="42"/>
      <c r="AE1268" s="42"/>
      <c r="AT1268" s="20" t="s">
        <v>141</v>
      </c>
      <c r="AU1268" s="20" t="s">
        <v>81</v>
      </c>
    </row>
    <row r="1269" s="2" customFormat="1">
      <c r="A1269" s="42"/>
      <c r="B1269" s="43"/>
      <c r="C1269" s="44"/>
      <c r="D1269" s="221" t="s">
        <v>143</v>
      </c>
      <c r="E1269" s="44"/>
      <c r="F1269" s="222" t="s">
        <v>1785</v>
      </c>
      <c r="G1269" s="44"/>
      <c r="H1269" s="44"/>
      <c r="I1269" s="218"/>
      <c r="J1269" s="44"/>
      <c r="K1269" s="44"/>
      <c r="L1269" s="48"/>
      <c r="M1269" s="219"/>
      <c r="N1269" s="220"/>
      <c r="O1269" s="88"/>
      <c r="P1269" s="88"/>
      <c r="Q1269" s="88"/>
      <c r="R1269" s="88"/>
      <c r="S1269" s="88"/>
      <c r="T1269" s="89"/>
      <c r="U1269" s="42"/>
      <c r="V1269" s="42"/>
      <c r="W1269" s="42"/>
      <c r="X1269" s="42"/>
      <c r="Y1269" s="42"/>
      <c r="Z1269" s="42"/>
      <c r="AA1269" s="42"/>
      <c r="AB1269" s="42"/>
      <c r="AC1269" s="42"/>
      <c r="AD1269" s="42"/>
      <c r="AE1269" s="42"/>
      <c r="AT1269" s="20" t="s">
        <v>143</v>
      </c>
      <c r="AU1269" s="20" t="s">
        <v>81</v>
      </c>
    </row>
    <row r="1270" s="2" customFormat="1" ht="24.15" customHeight="1">
      <c r="A1270" s="42"/>
      <c r="B1270" s="43"/>
      <c r="C1270" s="203" t="s">
        <v>1786</v>
      </c>
      <c r="D1270" s="203" t="s">
        <v>134</v>
      </c>
      <c r="E1270" s="204" t="s">
        <v>1787</v>
      </c>
      <c r="F1270" s="205" t="s">
        <v>1788</v>
      </c>
      <c r="G1270" s="206" t="s">
        <v>196</v>
      </c>
      <c r="H1270" s="207">
        <v>60</v>
      </c>
      <c r="I1270" s="208"/>
      <c r="J1270" s="209">
        <f>ROUND(I1270*H1270,2)</f>
        <v>0</v>
      </c>
      <c r="K1270" s="205" t="s">
        <v>138</v>
      </c>
      <c r="L1270" s="48"/>
      <c r="M1270" s="210" t="s">
        <v>21</v>
      </c>
      <c r="N1270" s="211" t="s">
        <v>45</v>
      </c>
      <c r="O1270" s="88"/>
      <c r="P1270" s="212">
        <f>O1270*H1270</f>
        <v>0</v>
      </c>
      <c r="Q1270" s="212">
        <v>1.0000000000000001E-05</v>
      </c>
      <c r="R1270" s="212">
        <f>Q1270*H1270</f>
        <v>0.00060000000000000006</v>
      </c>
      <c r="S1270" s="212">
        <v>0.002</v>
      </c>
      <c r="T1270" s="213">
        <f>S1270*H1270</f>
        <v>0.12</v>
      </c>
      <c r="U1270" s="42"/>
      <c r="V1270" s="42"/>
      <c r="W1270" s="42"/>
      <c r="X1270" s="42"/>
      <c r="Y1270" s="42"/>
      <c r="Z1270" s="42"/>
      <c r="AA1270" s="42"/>
      <c r="AB1270" s="42"/>
      <c r="AC1270" s="42"/>
      <c r="AD1270" s="42"/>
      <c r="AE1270" s="42"/>
      <c r="AR1270" s="214" t="s">
        <v>658</v>
      </c>
      <c r="AT1270" s="214" t="s">
        <v>134</v>
      </c>
      <c r="AU1270" s="214" t="s">
        <v>81</v>
      </c>
      <c r="AY1270" s="20" t="s">
        <v>131</v>
      </c>
      <c r="BE1270" s="215">
        <f>IF(N1270="základní",J1270,0)</f>
        <v>0</v>
      </c>
      <c r="BF1270" s="215">
        <f>IF(N1270="snížená",J1270,0)</f>
        <v>0</v>
      </c>
      <c r="BG1270" s="215">
        <f>IF(N1270="zákl. přenesená",J1270,0)</f>
        <v>0</v>
      </c>
      <c r="BH1270" s="215">
        <f>IF(N1270="sníž. přenesená",J1270,0)</f>
        <v>0</v>
      </c>
      <c r="BI1270" s="215">
        <f>IF(N1270="nulová",J1270,0)</f>
        <v>0</v>
      </c>
      <c r="BJ1270" s="20" t="s">
        <v>79</v>
      </c>
      <c r="BK1270" s="215">
        <f>ROUND(I1270*H1270,2)</f>
        <v>0</v>
      </c>
      <c r="BL1270" s="20" t="s">
        <v>658</v>
      </c>
      <c r="BM1270" s="214" t="s">
        <v>1789</v>
      </c>
    </row>
    <row r="1271" s="2" customFormat="1">
      <c r="A1271" s="42"/>
      <c r="B1271" s="43"/>
      <c r="C1271" s="44"/>
      <c r="D1271" s="216" t="s">
        <v>141</v>
      </c>
      <c r="E1271" s="44"/>
      <c r="F1271" s="217" t="s">
        <v>1790</v>
      </c>
      <c r="G1271" s="44"/>
      <c r="H1271" s="44"/>
      <c r="I1271" s="218"/>
      <c r="J1271" s="44"/>
      <c r="K1271" s="44"/>
      <c r="L1271" s="48"/>
      <c r="M1271" s="219"/>
      <c r="N1271" s="220"/>
      <c r="O1271" s="88"/>
      <c r="P1271" s="88"/>
      <c r="Q1271" s="88"/>
      <c r="R1271" s="88"/>
      <c r="S1271" s="88"/>
      <c r="T1271" s="89"/>
      <c r="U1271" s="42"/>
      <c r="V1271" s="42"/>
      <c r="W1271" s="42"/>
      <c r="X1271" s="42"/>
      <c r="Y1271" s="42"/>
      <c r="Z1271" s="42"/>
      <c r="AA1271" s="42"/>
      <c r="AB1271" s="42"/>
      <c r="AC1271" s="42"/>
      <c r="AD1271" s="42"/>
      <c r="AE1271" s="42"/>
      <c r="AT1271" s="20" t="s">
        <v>141</v>
      </c>
      <c r="AU1271" s="20" t="s">
        <v>81</v>
      </c>
    </row>
    <row r="1272" s="2" customFormat="1">
      <c r="A1272" s="42"/>
      <c r="B1272" s="43"/>
      <c r="C1272" s="44"/>
      <c r="D1272" s="221" t="s">
        <v>143</v>
      </c>
      <c r="E1272" s="44"/>
      <c r="F1272" s="222" t="s">
        <v>1791</v>
      </c>
      <c r="G1272" s="44"/>
      <c r="H1272" s="44"/>
      <c r="I1272" s="218"/>
      <c r="J1272" s="44"/>
      <c r="K1272" s="44"/>
      <c r="L1272" s="48"/>
      <c r="M1272" s="219"/>
      <c r="N1272" s="220"/>
      <c r="O1272" s="88"/>
      <c r="P1272" s="88"/>
      <c r="Q1272" s="88"/>
      <c r="R1272" s="88"/>
      <c r="S1272" s="88"/>
      <c r="T1272" s="89"/>
      <c r="U1272" s="42"/>
      <c r="V1272" s="42"/>
      <c r="W1272" s="42"/>
      <c r="X1272" s="42"/>
      <c r="Y1272" s="42"/>
      <c r="Z1272" s="42"/>
      <c r="AA1272" s="42"/>
      <c r="AB1272" s="42"/>
      <c r="AC1272" s="42"/>
      <c r="AD1272" s="42"/>
      <c r="AE1272" s="42"/>
      <c r="AT1272" s="20" t="s">
        <v>143</v>
      </c>
      <c r="AU1272" s="20" t="s">
        <v>81</v>
      </c>
    </row>
    <row r="1273" s="2" customFormat="1" ht="24.15" customHeight="1">
      <c r="A1273" s="42"/>
      <c r="B1273" s="43"/>
      <c r="C1273" s="203" t="s">
        <v>1792</v>
      </c>
      <c r="D1273" s="203" t="s">
        <v>134</v>
      </c>
      <c r="E1273" s="204" t="s">
        <v>1793</v>
      </c>
      <c r="F1273" s="205" t="s">
        <v>1794</v>
      </c>
      <c r="G1273" s="206" t="s">
        <v>196</v>
      </c>
      <c r="H1273" s="207">
        <v>30</v>
      </c>
      <c r="I1273" s="208"/>
      <c r="J1273" s="209">
        <f>ROUND(I1273*H1273,2)</f>
        <v>0</v>
      </c>
      <c r="K1273" s="205" t="s">
        <v>138</v>
      </c>
      <c r="L1273" s="48"/>
      <c r="M1273" s="210" t="s">
        <v>21</v>
      </c>
      <c r="N1273" s="211" t="s">
        <v>45</v>
      </c>
      <c r="O1273" s="88"/>
      <c r="P1273" s="212">
        <f>O1273*H1273</f>
        <v>0</v>
      </c>
      <c r="Q1273" s="212">
        <v>4.0000000000000003E-05</v>
      </c>
      <c r="R1273" s="212">
        <f>Q1273*H1273</f>
        <v>0.0012000000000000001</v>
      </c>
      <c r="S1273" s="212">
        <v>0.002</v>
      </c>
      <c r="T1273" s="213">
        <f>S1273*H1273</f>
        <v>0.059999999999999998</v>
      </c>
      <c r="U1273" s="42"/>
      <c r="V1273" s="42"/>
      <c r="W1273" s="42"/>
      <c r="X1273" s="42"/>
      <c r="Y1273" s="42"/>
      <c r="Z1273" s="42"/>
      <c r="AA1273" s="42"/>
      <c r="AB1273" s="42"/>
      <c r="AC1273" s="42"/>
      <c r="AD1273" s="42"/>
      <c r="AE1273" s="42"/>
      <c r="AR1273" s="214" t="s">
        <v>658</v>
      </c>
      <c r="AT1273" s="214" t="s">
        <v>134</v>
      </c>
      <c r="AU1273" s="214" t="s">
        <v>81</v>
      </c>
      <c r="AY1273" s="20" t="s">
        <v>131</v>
      </c>
      <c r="BE1273" s="215">
        <f>IF(N1273="základní",J1273,0)</f>
        <v>0</v>
      </c>
      <c r="BF1273" s="215">
        <f>IF(N1273="snížená",J1273,0)</f>
        <v>0</v>
      </c>
      <c r="BG1273" s="215">
        <f>IF(N1273="zákl. přenesená",J1273,0)</f>
        <v>0</v>
      </c>
      <c r="BH1273" s="215">
        <f>IF(N1273="sníž. přenesená",J1273,0)</f>
        <v>0</v>
      </c>
      <c r="BI1273" s="215">
        <f>IF(N1273="nulová",J1273,0)</f>
        <v>0</v>
      </c>
      <c r="BJ1273" s="20" t="s">
        <v>79</v>
      </c>
      <c r="BK1273" s="215">
        <f>ROUND(I1273*H1273,2)</f>
        <v>0</v>
      </c>
      <c r="BL1273" s="20" t="s">
        <v>658</v>
      </c>
      <c r="BM1273" s="214" t="s">
        <v>1795</v>
      </c>
    </row>
    <row r="1274" s="2" customFormat="1">
      <c r="A1274" s="42"/>
      <c r="B1274" s="43"/>
      <c r="C1274" s="44"/>
      <c r="D1274" s="216" t="s">
        <v>141</v>
      </c>
      <c r="E1274" s="44"/>
      <c r="F1274" s="217" t="s">
        <v>1796</v>
      </c>
      <c r="G1274" s="44"/>
      <c r="H1274" s="44"/>
      <c r="I1274" s="218"/>
      <c r="J1274" s="44"/>
      <c r="K1274" s="44"/>
      <c r="L1274" s="48"/>
      <c r="M1274" s="219"/>
      <c r="N1274" s="220"/>
      <c r="O1274" s="88"/>
      <c r="P1274" s="88"/>
      <c r="Q1274" s="88"/>
      <c r="R1274" s="88"/>
      <c r="S1274" s="88"/>
      <c r="T1274" s="89"/>
      <c r="U1274" s="42"/>
      <c r="V1274" s="42"/>
      <c r="W1274" s="42"/>
      <c r="X1274" s="42"/>
      <c r="Y1274" s="42"/>
      <c r="Z1274" s="42"/>
      <c r="AA1274" s="42"/>
      <c r="AB1274" s="42"/>
      <c r="AC1274" s="42"/>
      <c r="AD1274" s="42"/>
      <c r="AE1274" s="42"/>
      <c r="AT1274" s="20" t="s">
        <v>141</v>
      </c>
      <c r="AU1274" s="20" t="s">
        <v>81</v>
      </c>
    </row>
    <row r="1275" s="2" customFormat="1">
      <c r="A1275" s="42"/>
      <c r="B1275" s="43"/>
      <c r="C1275" s="44"/>
      <c r="D1275" s="221" t="s">
        <v>143</v>
      </c>
      <c r="E1275" s="44"/>
      <c r="F1275" s="222" t="s">
        <v>1797</v>
      </c>
      <c r="G1275" s="44"/>
      <c r="H1275" s="44"/>
      <c r="I1275" s="218"/>
      <c r="J1275" s="44"/>
      <c r="K1275" s="44"/>
      <c r="L1275" s="48"/>
      <c r="M1275" s="219"/>
      <c r="N1275" s="220"/>
      <c r="O1275" s="88"/>
      <c r="P1275" s="88"/>
      <c r="Q1275" s="88"/>
      <c r="R1275" s="88"/>
      <c r="S1275" s="88"/>
      <c r="T1275" s="89"/>
      <c r="U1275" s="42"/>
      <c r="V1275" s="42"/>
      <c r="W1275" s="42"/>
      <c r="X1275" s="42"/>
      <c r="Y1275" s="42"/>
      <c r="Z1275" s="42"/>
      <c r="AA1275" s="42"/>
      <c r="AB1275" s="42"/>
      <c r="AC1275" s="42"/>
      <c r="AD1275" s="42"/>
      <c r="AE1275" s="42"/>
      <c r="AT1275" s="20" t="s">
        <v>143</v>
      </c>
      <c r="AU1275" s="20" t="s">
        <v>81</v>
      </c>
    </row>
    <row r="1276" s="2" customFormat="1" ht="24.15" customHeight="1">
      <c r="A1276" s="42"/>
      <c r="B1276" s="43"/>
      <c r="C1276" s="203" t="s">
        <v>1798</v>
      </c>
      <c r="D1276" s="203" t="s">
        <v>134</v>
      </c>
      <c r="E1276" s="204" t="s">
        <v>1799</v>
      </c>
      <c r="F1276" s="205" t="s">
        <v>1800</v>
      </c>
      <c r="G1276" s="206" t="s">
        <v>170</v>
      </c>
      <c r="H1276" s="207">
        <v>1.1379999999999999</v>
      </c>
      <c r="I1276" s="208"/>
      <c r="J1276" s="209">
        <f>ROUND(I1276*H1276,2)</f>
        <v>0</v>
      </c>
      <c r="K1276" s="205" t="s">
        <v>138</v>
      </c>
      <c r="L1276" s="48"/>
      <c r="M1276" s="210" t="s">
        <v>21</v>
      </c>
      <c r="N1276" s="211" t="s">
        <v>45</v>
      </c>
      <c r="O1276" s="88"/>
      <c r="P1276" s="212">
        <f>O1276*H1276</f>
        <v>0</v>
      </c>
      <c r="Q1276" s="212">
        <v>0</v>
      </c>
      <c r="R1276" s="212">
        <f>Q1276*H1276</f>
        <v>0</v>
      </c>
      <c r="S1276" s="212">
        <v>0</v>
      </c>
      <c r="T1276" s="213">
        <f>S1276*H1276</f>
        <v>0</v>
      </c>
      <c r="U1276" s="42"/>
      <c r="V1276" s="42"/>
      <c r="W1276" s="42"/>
      <c r="X1276" s="42"/>
      <c r="Y1276" s="42"/>
      <c r="Z1276" s="42"/>
      <c r="AA1276" s="42"/>
      <c r="AB1276" s="42"/>
      <c r="AC1276" s="42"/>
      <c r="AD1276" s="42"/>
      <c r="AE1276" s="42"/>
      <c r="AR1276" s="214" t="s">
        <v>658</v>
      </c>
      <c r="AT1276" s="214" t="s">
        <v>134</v>
      </c>
      <c r="AU1276" s="214" t="s">
        <v>81</v>
      </c>
      <c r="AY1276" s="20" t="s">
        <v>131</v>
      </c>
      <c r="BE1276" s="215">
        <f>IF(N1276="základní",J1276,0)</f>
        <v>0</v>
      </c>
      <c r="BF1276" s="215">
        <f>IF(N1276="snížená",J1276,0)</f>
        <v>0</v>
      </c>
      <c r="BG1276" s="215">
        <f>IF(N1276="zákl. přenesená",J1276,0)</f>
        <v>0</v>
      </c>
      <c r="BH1276" s="215">
        <f>IF(N1276="sníž. přenesená",J1276,0)</f>
        <v>0</v>
      </c>
      <c r="BI1276" s="215">
        <f>IF(N1276="nulová",J1276,0)</f>
        <v>0</v>
      </c>
      <c r="BJ1276" s="20" t="s">
        <v>79</v>
      </c>
      <c r="BK1276" s="215">
        <f>ROUND(I1276*H1276,2)</f>
        <v>0</v>
      </c>
      <c r="BL1276" s="20" t="s">
        <v>658</v>
      </c>
      <c r="BM1276" s="214" t="s">
        <v>1801</v>
      </c>
    </row>
    <row r="1277" s="2" customFormat="1">
      <c r="A1277" s="42"/>
      <c r="B1277" s="43"/>
      <c r="C1277" s="44"/>
      <c r="D1277" s="216" t="s">
        <v>141</v>
      </c>
      <c r="E1277" s="44"/>
      <c r="F1277" s="217" t="s">
        <v>1802</v>
      </c>
      <c r="G1277" s="44"/>
      <c r="H1277" s="44"/>
      <c r="I1277" s="218"/>
      <c r="J1277" s="44"/>
      <c r="K1277" s="44"/>
      <c r="L1277" s="48"/>
      <c r="M1277" s="219"/>
      <c r="N1277" s="220"/>
      <c r="O1277" s="88"/>
      <c r="P1277" s="88"/>
      <c r="Q1277" s="88"/>
      <c r="R1277" s="88"/>
      <c r="S1277" s="88"/>
      <c r="T1277" s="89"/>
      <c r="U1277" s="42"/>
      <c r="V1277" s="42"/>
      <c r="W1277" s="42"/>
      <c r="X1277" s="42"/>
      <c r="Y1277" s="42"/>
      <c r="Z1277" s="42"/>
      <c r="AA1277" s="42"/>
      <c r="AB1277" s="42"/>
      <c r="AC1277" s="42"/>
      <c r="AD1277" s="42"/>
      <c r="AE1277" s="42"/>
      <c r="AT1277" s="20" t="s">
        <v>141</v>
      </c>
      <c r="AU1277" s="20" t="s">
        <v>81</v>
      </c>
    </row>
    <row r="1278" s="2" customFormat="1">
      <c r="A1278" s="42"/>
      <c r="B1278" s="43"/>
      <c r="C1278" s="44"/>
      <c r="D1278" s="221" t="s">
        <v>143</v>
      </c>
      <c r="E1278" s="44"/>
      <c r="F1278" s="222" t="s">
        <v>1803</v>
      </c>
      <c r="G1278" s="44"/>
      <c r="H1278" s="44"/>
      <c r="I1278" s="218"/>
      <c r="J1278" s="44"/>
      <c r="K1278" s="44"/>
      <c r="L1278" s="48"/>
      <c r="M1278" s="219"/>
      <c r="N1278" s="220"/>
      <c r="O1278" s="88"/>
      <c r="P1278" s="88"/>
      <c r="Q1278" s="88"/>
      <c r="R1278" s="88"/>
      <c r="S1278" s="88"/>
      <c r="T1278" s="89"/>
      <c r="U1278" s="42"/>
      <c r="V1278" s="42"/>
      <c r="W1278" s="42"/>
      <c r="X1278" s="42"/>
      <c r="Y1278" s="42"/>
      <c r="Z1278" s="42"/>
      <c r="AA1278" s="42"/>
      <c r="AB1278" s="42"/>
      <c r="AC1278" s="42"/>
      <c r="AD1278" s="42"/>
      <c r="AE1278" s="42"/>
      <c r="AT1278" s="20" t="s">
        <v>143</v>
      </c>
      <c r="AU1278" s="20" t="s">
        <v>81</v>
      </c>
    </row>
    <row r="1279" s="2" customFormat="1" ht="24.15" customHeight="1">
      <c r="A1279" s="42"/>
      <c r="B1279" s="43"/>
      <c r="C1279" s="203" t="s">
        <v>1804</v>
      </c>
      <c r="D1279" s="203" t="s">
        <v>134</v>
      </c>
      <c r="E1279" s="204" t="s">
        <v>1805</v>
      </c>
      <c r="F1279" s="205" t="s">
        <v>1806</v>
      </c>
      <c r="G1279" s="206" t="s">
        <v>170</v>
      </c>
      <c r="H1279" s="207">
        <v>3.4140000000000001</v>
      </c>
      <c r="I1279" s="208"/>
      <c r="J1279" s="209">
        <f>ROUND(I1279*H1279,2)</f>
        <v>0</v>
      </c>
      <c r="K1279" s="205" t="s">
        <v>138</v>
      </c>
      <c r="L1279" s="48"/>
      <c r="M1279" s="210" t="s">
        <v>21</v>
      </c>
      <c r="N1279" s="211" t="s">
        <v>45</v>
      </c>
      <c r="O1279" s="88"/>
      <c r="P1279" s="212">
        <f>O1279*H1279</f>
        <v>0</v>
      </c>
      <c r="Q1279" s="212">
        <v>0</v>
      </c>
      <c r="R1279" s="212">
        <f>Q1279*H1279</f>
        <v>0</v>
      </c>
      <c r="S1279" s="212">
        <v>0</v>
      </c>
      <c r="T1279" s="213">
        <f>S1279*H1279</f>
        <v>0</v>
      </c>
      <c r="U1279" s="42"/>
      <c r="V1279" s="42"/>
      <c r="W1279" s="42"/>
      <c r="X1279" s="42"/>
      <c r="Y1279" s="42"/>
      <c r="Z1279" s="42"/>
      <c r="AA1279" s="42"/>
      <c r="AB1279" s="42"/>
      <c r="AC1279" s="42"/>
      <c r="AD1279" s="42"/>
      <c r="AE1279" s="42"/>
      <c r="AR1279" s="214" t="s">
        <v>658</v>
      </c>
      <c r="AT1279" s="214" t="s">
        <v>134</v>
      </c>
      <c r="AU1279" s="214" t="s">
        <v>81</v>
      </c>
      <c r="AY1279" s="20" t="s">
        <v>131</v>
      </c>
      <c r="BE1279" s="215">
        <f>IF(N1279="základní",J1279,0)</f>
        <v>0</v>
      </c>
      <c r="BF1279" s="215">
        <f>IF(N1279="snížená",J1279,0)</f>
        <v>0</v>
      </c>
      <c r="BG1279" s="215">
        <f>IF(N1279="zákl. přenesená",J1279,0)</f>
        <v>0</v>
      </c>
      <c r="BH1279" s="215">
        <f>IF(N1279="sníž. přenesená",J1279,0)</f>
        <v>0</v>
      </c>
      <c r="BI1279" s="215">
        <f>IF(N1279="nulová",J1279,0)</f>
        <v>0</v>
      </c>
      <c r="BJ1279" s="20" t="s">
        <v>79</v>
      </c>
      <c r="BK1279" s="215">
        <f>ROUND(I1279*H1279,2)</f>
        <v>0</v>
      </c>
      <c r="BL1279" s="20" t="s">
        <v>658</v>
      </c>
      <c r="BM1279" s="214" t="s">
        <v>1807</v>
      </c>
    </row>
    <row r="1280" s="2" customFormat="1">
      <c r="A1280" s="42"/>
      <c r="B1280" s="43"/>
      <c r="C1280" s="44"/>
      <c r="D1280" s="216" t="s">
        <v>141</v>
      </c>
      <c r="E1280" s="44"/>
      <c r="F1280" s="217" t="s">
        <v>1808</v>
      </c>
      <c r="G1280" s="44"/>
      <c r="H1280" s="44"/>
      <c r="I1280" s="218"/>
      <c r="J1280" s="44"/>
      <c r="K1280" s="44"/>
      <c r="L1280" s="48"/>
      <c r="M1280" s="219"/>
      <c r="N1280" s="220"/>
      <c r="O1280" s="88"/>
      <c r="P1280" s="88"/>
      <c r="Q1280" s="88"/>
      <c r="R1280" s="88"/>
      <c r="S1280" s="88"/>
      <c r="T1280" s="89"/>
      <c r="U1280" s="42"/>
      <c r="V1280" s="42"/>
      <c r="W1280" s="42"/>
      <c r="X1280" s="42"/>
      <c r="Y1280" s="42"/>
      <c r="Z1280" s="42"/>
      <c r="AA1280" s="42"/>
      <c r="AB1280" s="42"/>
      <c r="AC1280" s="42"/>
      <c r="AD1280" s="42"/>
      <c r="AE1280" s="42"/>
      <c r="AT1280" s="20" t="s">
        <v>141</v>
      </c>
      <c r="AU1280" s="20" t="s">
        <v>81</v>
      </c>
    </row>
    <row r="1281" s="2" customFormat="1">
      <c r="A1281" s="42"/>
      <c r="B1281" s="43"/>
      <c r="C1281" s="44"/>
      <c r="D1281" s="221" t="s">
        <v>143</v>
      </c>
      <c r="E1281" s="44"/>
      <c r="F1281" s="222" t="s">
        <v>1809</v>
      </c>
      <c r="G1281" s="44"/>
      <c r="H1281" s="44"/>
      <c r="I1281" s="218"/>
      <c r="J1281" s="44"/>
      <c r="K1281" s="44"/>
      <c r="L1281" s="48"/>
      <c r="M1281" s="219"/>
      <c r="N1281" s="220"/>
      <c r="O1281" s="88"/>
      <c r="P1281" s="88"/>
      <c r="Q1281" s="88"/>
      <c r="R1281" s="88"/>
      <c r="S1281" s="88"/>
      <c r="T1281" s="89"/>
      <c r="U1281" s="42"/>
      <c r="V1281" s="42"/>
      <c r="W1281" s="42"/>
      <c r="X1281" s="42"/>
      <c r="Y1281" s="42"/>
      <c r="Z1281" s="42"/>
      <c r="AA1281" s="42"/>
      <c r="AB1281" s="42"/>
      <c r="AC1281" s="42"/>
      <c r="AD1281" s="42"/>
      <c r="AE1281" s="42"/>
      <c r="AT1281" s="20" t="s">
        <v>143</v>
      </c>
      <c r="AU1281" s="20" t="s">
        <v>81</v>
      </c>
    </row>
    <row r="1282" s="13" customFormat="1">
      <c r="A1282" s="13"/>
      <c r="B1282" s="223"/>
      <c r="C1282" s="224"/>
      <c r="D1282" s="216" t="s">
        <v>145</v>
      </c>
      <c r="E1282" s="224"/>
      <c r="F1282" s="226" t="s">
        <v>1810</v>
      </c>
      <c r="G1282" s="224"/>
      <c r="H1282" s="227">
        <v>3.4140000000000001</v>
      </c>
      <c r="I1282" s="228"/>
      <c r="J1282" s="224"/>
      <c r="K1282" s="224"/>
      <c r="L1282" s="229"/>
      <c r="M1282" s="230"/>
      <c r="N1282" s="231"/>
      <c r="O1282" s="231"/>
      <c r="P1282" s="231"/>
      <c r="Q1282" s="231"/>
      <c r="R1282" s="231"/>
      <c r="S1282" s="231"/>
      <c r="T1282" s="232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3" t="s">
        <v>145</v>
      </c>
      <c r="AU1282" s="233" t="s">
        <v>81</v>
      </c>
      <c r="AV1282" s="13" t="s">
        <v>81</v>
      </c>
      <c r="AW1282" s="13" t="s">
        <v>4</v>
      </c>
      <c r="AX1282" s="13" t="s">
        <v>79</v>
      </c>
      <c r="AY1282" s="233" t="s">
        <v>131</v>
      </c>
    </row>
    <row r="1283" s="2" customFormat="1" ht="24.15" customHeight="1">
      <c r="A1283" s="42"/>
      <c r="B1283" s="43"/>
      <c r="C1283" s="203" t="s">
        <v>1811</v>
      </c>
      <c r="D1283" s="203" t="s">
        <v>134</v>
      </c>
      <c r="E1283" s="204" t="s">
        <v>1812</v>
      </c>
      <c r="F1283" s="205" t="s">
        <v>1813</v>
      </c>
      <c r="G1283" s="206" t="s">
        <v>170</v>
      </c>
      <c r="H1283" s="207">
        <v>1.1379999999999999</v>
      </c>
      <c r="I1283" s="208"/>
      <c r="J1283" s="209">
        <f>ROUND(I1283*H1283,2)</f>
        <v>0</v>
      </c>
      <c r="K1283" s="205" t="s">
        <v>138</v>
      </c>
      <c r="L1283" s="48"/>
      <c r="M1283" s="210" t="s">
        <v>21</v>
      </c>
      <c r="N1283" s="211" t="s">
        <v>45</v>
      </c>
      <c r="O1283" s="88"/>
      <c r="P1283" s="212">
        <f>O1283*H1283</f>
        <v>0</v>
      </c>
      <c r="Q1283" s="212">
        <v>0</v>
      </c>
      <c r="R1283" s="212">
        <f>Q1283*H1283</f>
        <v>0</v>
      </c>
      <c r="S1283" s="212">
        <v>0</v>
      </c>
      <c r="T1283" s="213">
        <f>S1283*H1283</f>
        <v>0</v>
      </c>
      <c r="U1283" s="42"/>
      <c r="V1283" s="42"/>
      <c r="W1283" s="42"/>
      <c r="X1283" s="42"/>
      <c r="Y1283" s="42"/>
      <c r="Z1283" s="42"/>
      <c r="AA1283" s="42"/>
      <c r="AB1283" s="42"/>
      <c r="AC1283" s="42"/>
      <c r="AD1283" s="42"/>
      <c r="AE1283" s="42"/>
      <c r="AR1283" s="214" t="s">
        <v>658</v>
      </c>
      <c r="AT1283" s="214" t="s">
        <v>134</v>
      </c>
      <c r="AU1283" s="214" t="s">
        <v>81</v>
      </c>
      <c r="AY1283" s="20" t="s">
        <v>131</v>
      </c>
      <c r="BE1283" s="215">
        <f>IF(N1283="základní",J1283,0)</f>
        <v>0</v>
      </c>
      <c r="BF1283" s="215">
        <f>IF(N1283="snížená",J1283,0)</f>
        <v>0</v>
      </c>
      <c r="BG1283" s="215">
        <f>IF(N1283="zákl. přenesená",J1283,0)</f>
        <v>0</v>
      </c>
      <c r="BH1283" s="215">
        <f>IF(N1283="sníž. přenesená",J1283,0)</f>
        <v>0</v>
      </c>
      <c r="BI1283" s="215">
        <f>IF(N1283="nulová",J1283,0)</f>
        <v>0</v>
      </c>
      <c r="BJ1283" s="20" t="s">
        <v>79</v>
      </c>
      <c r="BK1283" s="215">
        <f>ROUND(I1283*H1283,2)</f>
        <v>0</v>
      </c>
      <c r="BL1283" s="20" t="s">
        <v>658</v>
      </c>
      <c r="BM1283" s="214" t="s">
        <v>1814</v>
      </c>
    </row>
    <row r="1284" s="2" customFormat="1">
      <c r="A1284" s="42"/>
      <c r="B1284" s="43"/>
      <c r="C1284" s="44"/>
      <c r="D1284" s="216" t="s">
        <v>141</v>
      </c>
      <c r="E1284" s="44"/>
      <c r="F1284" s="217" t="s">
        <v>1815</v>
      </c>
      <c r="G1284" s="44"/>
      <c r="H1284" s="44"/>
      <c r="I1284" s="218"/>
      <c r="J1284" s="44"/>
      <c r="K1284" s="44"/>
      <c r="L1284" s="48"/>
      <c r="M1284" s="219"/>
      <c r="N1284" s="220"/>
      <c r="O1284" s="88"/>
      <c r="P1284" s="88"/>
      <c r="Q1284" s="88"/>
      <c r="R1284" s="88"/>
      <c r="S1284" s="88"/>
      <c r="T1284" s="89"/>
      <c r="U1284" s="42"/>
      <c r="V1284" s="42"/>
      <c r="W1284" s="42"/>
      <c r="X1284" s="42"/>
      <c r="Y1284" s="42"/>
      <c r="Z1284" s="42"/>
      <c r="AA1284" s="42"/>
      <c r="AB1284" s="42"/>
      <c r="AC1284" s="42"/>
      <c r="AD1284" s="42"/>
      <c r="AE1284" s="42"/>
      <c r="AT1284" s="20" t="s">
        <v>141</v>
      </c>
      <c r="AU1284" s="20" t="s">
        <v>81</v>
      </c>
    </row>
    <row r="1285" s="2" customFormat="1">
      <c r="A1285" s="42"/>
      <c r="B1285" s="43"/>
      <c r="C1285" s="44"/>
      <c r="D1285" s="221" t="s">
        <v>143</v>
      </c>
      <c r="E1285" s="44"/>
      <c r="F1285" s="222" t="s">
        <v>1816</v>
      </c>
      <c r="G1285" s="44"/>
      <c r="H1285" s="44"/>
      <c r="I1285" s="218"/>
      <c r="J1285" s="44"/>
      <c r="K1285" s="44"/>
      <c r="L1285" s="48"/>
      <c r="M1285" s="219"/>
      <c r="N1285" s="220"/>
      <c r="O1285" s="88"/>
      <c r="P1285" s="88"/>
      <c r="Q1285" s="88"/>
      <c r="R1285" s="88"/>
      <c r="S1285" s="88"/>
      <c r="T1285" s="89"/>
      <c r="U1285" s="42"/>
      <c r="V1285" s="42"/>
      <c r="W1285" s="42"/>
      <c r="X1285" s="42"/>
      <c r="Y1285" s="42"/>
      <c r="Z1285" s="42"/>
      <c r="AA1285" s="42"/>
      <c r="AB1285" s="42"/>
      <c r="AC1285" s="42"/>
      <c r="AD1285" s="42"/>
      <c r="AE1285" s="42"/>
      <c r="AT1285" s="20" t="s">
        <v>143</v>
      </c>
      <c r="AU1285" s="20" t="s">
        <v>81</v>
      </c>
    </row>
    <row r="1286" s="2" customFormat="1" ht="24.15" customHeight="1">
      <c r="A1286" s="42"/>
      <c r="B1286" s="43"/>
      <c r="C1286" s="203" t="s">
        <v>1817</v>
      </c>
      <c r="D1286" s="203" t="s">
        <v>134</v>
      </c>
      <c r="E1286" s="204" t="s">
        <v>1818</v>
      </c>
      <c r="F1286" s="205" t="s">
        <v>1819</v>
      </c>
      <c r="G1286" s="206" t="s">
        <v>170</v>
      </c>
      <c r="H1286" s="207">
        <v>21.622</v>
      </c>
      <c r="I1286" s="208"/>
      <c r="J1286" s="209">
        <f>ROUND(I1286*H1286,2)</f>
        <v>0</v>
      </c>
      <c r="K1286" s="205" t="s">
        <v>138</v>
      </c>
      <c r="L1286" s="48"/>
      <c r="M1286" s="210" t="s">
        <v>21</v>
      </c>
      <c r="N1286" s="211" t="s">
        <v>45</v>
      </c>
      <c r="O1286" s="88"/>
      <c r="P1286" s="212">
        <f>O1286*H1286</f>
        <v>0</v>
      </c>
      <c r="Q1286" s="212">
        <v>0</v>
      </c>
      <c r="R1286" s="212">
        <f>Q1286*H1286</f>
        <v>0</v>
      </c>
      <c r="S1286" s="212">
        <v>0</v>
      </c>
      <c r="T1286" s="213">
        <f>S1286*H1286</f>
        <v>0</v>
      </c>
      <c r="U1286" s="42"/>
      <c r="V1286" s="42"/>
      <c r="W1286" s="42"/>
      <c r="X1286" s="42"/>
      <c r="Y1286" s="42"/>
      <c r="Z1286" s="42"/>
      <c r="AA1286" s="42"/>
      <c r="AB1286" s="42"/>
      <c r="AC1286" s="42"/>
      <c r="AD1286" s="42"/>
      <c r="AE1286" s="42"/>
      <c r="AR1286" s="214" t="s">
        <v>658</v>
      </c>
      <c r="AT1286" s="214" t="s">
        <v>134</v>
      </c>
      <c r="AU1286" s="214" t="s">
        <v>81</v>
      </c>
      <c r="AY1286" s="20" t="s">
        <v>131</v>
      </c>
      <c r="BE1286" s="215">
        <f>IF(N1286="základní",J1286,0)</f>
        <v>0</v>
      </c>
      <c r="BF1286" s="215">
        <f>IF(N1286="snížená",J1286,0)</f>
        <v>0</v>
      </c>
      <c r="BG1286" s="215">
        <f>IF(N1286="zákl. přenesená",J1286,0)</f>
        <v>0</v>
      </c>
      <c r="BH1286" s="215">
        <f>IF(N1286="sníž. přenesená",J1286,0)</f>
        <v>0</v>
      </c>
      <c r="BI1286" s="215">
        <f>IF(N1286="nulová",J1286,0)</f>
        <v>0</v>
      </c>
      <c r="BJ1286" s="20" t="s">
        <v>79</v>
      </c>
      <c r="BK1286" s="215">
        <f>ROUND(I1286*H1286,2)</f>
        <v>0</v>
      </c>
      <c r="BL1286" s="20" t="s">
        <v>658</v>
      </c>
      <c r="BM1286" s="214" t="s">
        <v>1820</v>
      </c>
    </row>
    <row r="1287" s="2" customFormat="1">
      <c r="A1287" s="42"/>
      <c r="B1287" s="43"/>
      <c r="C1287" s="44"/>
      <c r="D1287" s="216" t="s">
        <v>141</v>
      </c>
      <c r="E1287" s="44"/>
      <c r="F1287" s="217" t="s">
        <v>1821</v>
      </c>
      <c r="G1287" s="44"/>
      <c r="H1287" s="44"/>
      <c r="I1287" s="218"/>
      <c r="J1287" s="44"/>
      <c r="K1287" s="44"/>
      <c r="L1287" s="48"/>
      <c r="M1287" s="219"/>
      <c r="N1287" s="220"/>
      <c r="O1287" s="88"/>
      <c r="P1287" s="88"/>
      <c r="Q1287" s="88"/>
      <c r="R1287" s="88"/>
      <c r="S1287" s="88"/>
      <c r="T1287" s="89"/>
      <c r="U1287" s="42"/>
      <c r="V1287" s="42"/>
      <c r="W1287" s="42"/>
      <c r="X1287" s="42"/>
      <c r="Y1287" s="42"/>
      <c r="Z1287" s="42"/>
      <c r="AA1287" s="42"/>
      <c r="AB1287" s="42"/>
      <c r="AC1287" s="42"/>
      <c r="AD1287" s="42"/>
      <c r="AE1287" s="42"/>
      <c r="AT1287" s="20" t="s">
        <v>141</v>
      </c>
      <c r="AU1287" s="20" t="s">
        <v>81</v>
      </c>
    </row>
    <row r="1288" s="2" customFormat="1">
      <c r="A1288" s="42"/>
      <c r="B1288" s="43"/>
      <c r="C1288" s="44"/>
      <c r="D1288" s="221" t="s">
        <v>143</v>
      </c>
      <c r="E1288" s="44"/>
      <c r="F1288" s="222" t="s">
        <v>1822</v>
      </c>
      <c r="G1288" s="44"/>
      <c r="H1288" s="44"/>
      <c r="I1288" s="218"/>
      <c r="J1288" s="44"/>
      <c r="K1288" s="44"/>
      <c r="L1288" s="48"/>
      <c r="M1288" s="219"/>
      <c r="N1288" s="220"/>
      <c r="O1288" s="88"/>
      <c r="P1288" s="88"/>
      <c r="Q1288" s="88"/>
      <c r="R1288" s="88"/>
      <c r="S1288" s="88"/>
      <c r="T1288" s="89"/>
      <c r="U1288" s="42"/>
      <c r="V1288" s="42"/>
      <c r="W1288" s="42"/>
      <c r="X1288" s="42"/>
      <c r="Y1288" s="42"/>
      <c r="Z1288" s="42"/>
      <c r="AA1288" s="42"/>
      <c r="AB1288" s="42"/>
      <c r="AC1288" s="42"/>
      <c r="AD1288" s="42"/>
      <c r="AE1288" s="42"/>
      <c r="AT1288" s="20" t="s">
        <v>143</v>
      </c>
      <c r="AU1288" s="20" t="s">
        <v>81</v>
      </c>
    </row>
    <row r="1289" s="13" customFormat="1">
      <c r="A1289" s="13"/>
      <c r="B1289" s="223"/>
      <c r="C1289" s="224"/>
      <c r="D1289" s="216" t="s">
        <v>145</v>
      </c>
      <c r="E1289" s="224"/>
      <c r="F1289" s="226" t="s">
        <v>1823</v>
      </c>
      <c r="G1289" s="224"/>
      <c r="H1289" s="227">
        <v>21.622</v>
      </c>
      <c r="I1289" s="228"/>
      <c r="J1289" s="224"/>
      <c r="K1289" s="224"/>
      <c r="L1289" s="229"/>
      <c r="M1289" s="230"/>
      <c r="N1289" s="231"/>
      <c r="O1289" s="231"/>
      <c r="P1289" s="231"/>
      <c r="Q1289" s="231"/>
      <c r="R1289" s="231"/>
      <c r="S1289" s="231"/>
      <c r="T1289" s="232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3" t="s">
        <v>145</v>
      </c>
      <c r="AU1289" s="233" t="s">
        <v>81</v>
      </c>
      <c r="AV1289" s="13" t="s">
        <v>81</v>
      </c>
      <c r="AW1289" s="13" t="s">
        <v>4</v>
      </c>
      <c r="AX1289" s="13" t="s">
        <v>79</v>
      </c>
      <c r="AY1289" s="233" t="s">
        <v>131</v>
      </c>
    </row>
    <row r="1290" s="2" customFormat="1" ht="37.8" customHeight="1">
      <c r="A1290" s="42"/>
      <c r="B1290" s="43"/>
      <c r="C1290" s="203" t="s">
        <v>1824</v>
      </c>
      <c r="D1290" s="203" t="s">
        <v>134</v>
      </c>
      <c r="E1290" s="204" t="s">
        <v>1825</v>
      </c>
      <c r="F1290" s="205" t="s">
        <v>1826</v>
      </c>
      <c r="G1290" s="206" t="s">
        <v>170</v>
      </c>
      <c r="H1290" s="207">
        <v>1.1379999999999999</v>
      </c>
      <c r="I1290" s="208"/>
      <c r="J1290" s="209">
        <f>ROUND(I1290*H1290,2)</f>
        <v>0</v>
      </c>
      <c r="K1290" s="205" t="s">
        <v>138</v>
      </c>
      <c r="L1290" s="48"/>
      <c r="M1290" s="210" t="s">
        <v>21</v>
      </c>
      <c r="N1290" s="211" t="s">
        <v>45</v>
      </c>
      <c r="O1290" s="88"/>
      <c r="P1290" s="212">
        <f>O1290*H1290</f>
        <v>0</v>
      </c>
      <c r="Q1290" s="212">
        <v>0</v>
      </c>
      <c r="R1290" s="212">
        <f>Q1290*H1290</f>
        <v>0</v>
      </c>
      <c r="S1290" s="212">
        <v>0</v>
      </c>
      <c r="T1290" s="213">
        <f>S1290*H1290</f>
        <v>0</v>
      </c>
      <c r="U1290" s="42"/>
      <c r="V1290" s="42"/>
      <c r="W1290" s="42"/>
      <c r="X1290" s="42"/>
      <c r="Y1290" s="42"/>
      <c r="Z1290" s="42"/>
      <c r="AA1290" s="42"/>
      <c r="AB1290" s="42"/>
      <c r="AC1290" s="42"/>
      <c r="AD1290" s="42"/>
      <c r="AE1290" s="42"/>
      <c r="AR1290" s="214" t="s">
        <v>658</v>
      </c>
      <c r="AT1290" s="214" t="s">
        <v>134</v>
      </c>
      <c r="AU1290" s="214" t="s">
        <v>81</v>
      </c>
      <c r="AY1290" s="20" t="s">
        <v>131</v>
      </c>
      <c r="BE1290" s="215">
        <f>IF(N1290="základní",J1290,0)</f>
        <v>0</v>
      </c>
      <c r="BF1290" s="215">
        <f>IF(N1290="snížená",J1290,0)</f>
        <v>0</v>
      </c>
      <c r="BG1290" s="215">
        <f>IF(N1290="zákl. přenesená",J1290,0)</f>
        <v>0</v>
      </c>
      <c r="BH1290" s="215">
        <f>IF(N1290="sníž. přenesená",J1290,0)</f>
        <v>0</v>
      </c>
      <c r="BI1290" s="215">
        <f>IF(N1290="nulová",J1290,0)</f>
        <v>0</v>
      </c>
      <c r="BJ1290" s="20" t="s">
        <v>79</v>
      </c>
      <c r="BK1290" s="215">
        <f>ROUND(I1290*H1290,2)</f>
        <v>0</v>
      </c>
      <c r="BL1290" s="20" t="s">
        <v>658</v>
      </c>
      <c r="BM1290" s="214" t="s">
        <v>1827</v>
      </c>
    </row>
    <row r="1291" s="2" customFormat="1">
      <c r="A1291" s="42"/>
      <c r="B1291" s="43"/>
      <c r="C1291" s="44"/>
      <c r="D1291" s="216" t="s">
        <v>141</v>
      </c>
      <c r="E1291" s="44"/>
      <c r="F1291" s="217" t="s">
        <v>1828</v>
      </c>
      <c r="G1291" s="44"/>
      <c r="H1291" s="44"/>
      <c r="I1291" s="218"/>
      <c r="J1291" s="44"/>
      <c r="K1291" s="44"/>
      <c r="L1291" s="48"/>
      <c r="M1291" s="219"/>
      <c r="N1291" s="220"/>
      <c r="O1291" s="88"/>
      <c r="P1291" s="88"/>
      <c r="Q1291" s="88"/>
      <c r="R1291" s="88"/>
      <c r="S1291" s="88"/>
      <c r="T1291" s="89"/>
      <c r="U1291" s="42"/>
      <c r="V1291" s="42"/>
      <c r="W1291" s="42"/>
      <c r="X1291" s="42"/>
      <c r="Y1291" s="42"/>
      <c r="Z1291" s="42"/>
      <c r="AA1291" s="42"/>
      <c r="AB1291" s="42"/>
      <c r="AC1291" s="42"/>
      <c r="AD1291" s="42"/>
      <c r="AE1291" s="42"/>
      <c r="AT1291" s="20" t="s">
        <v>141</v>
      </c>
      <c r="AU1291" s="20" t="s">
        <v>81</v>
      </c>
    </row>
    <row r="1292" s="2" customFormat="1">
      <c r="A1292" s="42"/>
      <c r="B1292" s="43"/>
      <c r="C1292" s="44"/>
      <c r="D1292" s="221" t="s">
        <v>143</v>
      </c>
      <c r="E1292" s="44"/>
      <c r="F1292" s="222" t="s">
        <v>1829</v>
      </c>
      <c r="G1292" s="44"/>
      <c r="H1292" s="44"/>
      <c r="I1292" s="218"/>
      <c r="J1292" s="44"/>
      <c r="K1292" s="44"/>
      <c r="L1292" s="48"/>
      <c r="M1292" s="219"/>
      <c r="N1292" s="220"/>
      <c r="O1292" s="88"/>
      <c r="P1292" s="88"/>
      <c r="Q1292" s="88"/>
      <c r="R1292" s="88"/>
      <c r="S1292" s="88"/>
      <c r="T1292" s="89"/>
      <c r="U1292" s="42"/>
      <c r="V1292" s="42"/>
      <c r="W1292" s="42"/>
      <c r="X1292" s="42"/>
      <c r="Y1292" s="42"/>
      <c r="Z1292" s="42"/>
      <c r="AA1292" s="42"/>
      <c r="AB1292" s="42"/>
      <c r="AC1292" s="42"/>
      <c r="AD1292" s="42"/>
      <c r="AE1292" s="42"/>
      <c r="AT1292" s="20" t="s">
        <v>143</v>
      </c>
      <c r="AU1292" s="20" t="s">
        <v>81</v>
      </c>
    </row>
    <row r="1293" s="2" customFormat="1" ht="24.15" customHeight="1">
      <c r="A1293" s="42"/>
      <c r="B1293" s="43"/>
      <c r="C1293" s="203" t="s">
        <v>1830</v>
      </c>
      <c r="D1293" s="203" t="s">
        <v>134</v>
      </c>
      <c r="E1293" s="204" t="s">
        <v>1831</v>
      </c>
      <c r="F1293" s="205" t="s">
        <v>1832</v>
      </c>
      <c r="G1293" s="206" t="s">
        <v>170</v>
      </c>
      <c r="H1293" s="207">
        <v>0.121</v>
      </c>
      <c r="I1293" s="208"/>
      <c r="J1293" s="209">
        <f>ROUND(I1293*H1293,2)</f>
        <v>0</v>
      </c>
      <c r="K1293" s="205" t="s">
        <v>138</v>
      </c>
      <c r="L1293" s="48"/>
      <c r="M1293" s="210" t="s">
        <v>21</v>
      </c>
      <c r="N1293" s="211" t="s">
        <v>45</v>
      </c>
      <c r="O1293" s="88"/>
      <c r="P1293" s="212">
        <f>O1293*H1293</f>
        <v>0</v>
      </c>
      <c r="Q1293" s="212">
        <v>0</v>
      </c>
      <c r="R1293" s="212">
        <f>Q1293*H1293</f>
        <v>0</v>
      </c>
      <c r="S1293" s="212">
        <v>0</v>
      </c>
      <c r="T1293" s="213">
        <f>S1293*H1293</f>
        <v>0</v>
      </c>
      <c r="U1293" s="42"/>
      <c r="V1293" s="42"/>
      <c r="W1293" s="42"/>
      <c r="X1293" s="42"/>
      <c r="Y1293" s="42"/>
      <c r="Z1293" s="42"/>
      <c r="AA1293" s="42"/>
      <c r="AB1293" s="42"/>
      <c r="AC1293" s="42"/>
      <c r="AD1293" s="42"/>
      <c r="AE1293" s="42"/>
      <c r="AR1293" s="214" t="s">
        <v>658</v>
      </c>
      <c r="AT1293" s="214" t="s">
        <v>134</v>
      </c>
      <c r="AU1293" s="214" t="s">
        <v>81</v>
      </c>
      <c r="AY1293" s="20" t="s">
        <v>131</v>
      </c>
      <c r="BE1293" s="215">
        <f>IF(N1293="základní",J1293,0)</f>
        <v>0</v>
      </c>
      <c r="BF1293" s="215">
        <f>IF(N1293="snížená",J1293,0)</f>
        <v>0</v>
      </c>
      <c r="BG1293" s="215">
        <f>IF(N1293="zákl. přenesená",J1293,0)</f>
        <v>0</v>
      </c>
      <c r="BH1293" s="215">
        <f>IF(N1293="sníž. přenesená",J1293,0)</f>
        <v>0</v>
      </c>
      <c r="BI1293" s="215">
        <f>IF(N1293="nulová",J1293,0)</f>
        <v>0</v>
      </c>
      <c r="BJ1293" s="20" t="s">
        <v>79</v>
      </c>
      <c r="BK1293" s="215">
        <f>ROUND(I1293*H1293,2)</f>
        <v>0</v>
      </c>
      <c r="BL1293" s="20" t="s">
        <v>658</v>
      </c>
      <c r="BM1293" s="214" t="s">
        <v>1833</v>
      </c>
    </row>
    <row r="1294" s="2" customFormat="1">
      <c r="A1294" s="42"/>
      <c r="B1294" s="43"/>
      <c r="C1294" s="44"/>
      <c r="D1294" s="216" t="s">
        <v>141</v>
      </c>
      <c r="E1294" s="44"/>
      <c r="F1294" s="217" t="s">
        <v>1834</v>
      </c>
      <c r="G1294" s="44"/>
      <c r="H1294" s="44"/>
      <c r="I1294" s="218"/>
      <c r="J1294" s="44"/>
      <c r="K1294" s="44"/>
      <c r="L1294" s="48"/>
      <c r="M1294" s="219"/>
      <c r="N1294" s="220"/>
      <c r="O1294" s="88"/>
      <c r="P1294" s="88"/>
      <c r="Q1294" s="88"/>
      <c r="R1294" s="88"/>
      <c r="S1294" s="88"/>
      <c r="T1294" s="89"/>
      <c r="U1294" s="42"/>
      <c r="V1294" s="42"/>
      <c r="W1294" s="42"/>
      <c r="X1294" s="42"/>
      <c r="Y1294" s="42"/>
      <c r="Z1294" s="42"/>
      <c r="AA1294" s="42"/>
      <c r="AB1294" s="42"/>
      <c r="AC1294" s="42"/>
      <c r="AD1294" s="42"/>
      <c r="AE1294" s="42"/>
      <c r="AT1294" s="20" t="s">
        <v>141</v>
      </c>
      <c r="AU1294" s="20" t="s">
        <v>81</v>
      </c>
    </row>
    <row r="1295" s="2" customFormat="1">
      <c r="A1295" s="42"/>
      <c r="B1295" s="43"/>
      <c r="C1295" s="44"/>
      <c r="D1295" s="221" t="s">
        <v>143</v>
      </c>
      <c r="E1295" s="44"/>
      <c r="F1295" s="222" t="s">
        <v>1835</v>
      </c>
      <c r="G1295" s="44"/>
      <c r="H1295" s="44"/>
      <c r="I1295" s="218"/>
      <c r="J1295" s="44"/>
      <c r="K1295" s="44"/>
      <c r="L1295" s="48"/>
      <c r="M1295" s="219"/>
      <c r="N1295" s="220"/>
      <c r="O1295" s="88"/>
      <c r="P1295" s="88"/>
      <c r="Q1295" s="88"/>
      <c r="R1295" s="88"/>
      <c r="S1295" s="88"/>
      <c r="T1295" s="89"/>
      <c r="U1295" s="42"/>
      <c r="V1295" s="42"/>
      <c r="W1295" s="42"/>
      <c r="X1295" s="42"/>
      <c r="Y1295" s="42"/>
      <c r="Z1295" s="42"/>
      <c r="AA1295" s="42"/>
      <c r="AB1295" s="42"/>
      <c r="AC1295" s="42"/>
      <c r="AD1295" s="42"/>
      <c r="AE1295" s="42"/>
      <c r="AT1295" s="20" t="s">
        <v>143</v>
      </c>
      <c r="AU1295" s="20" t="s">
        <v>81</v>
      </c>
    </row>
    <row r="1296" s="12" customFormat="1" ht="25.92" customHeight="1">
      <c r="A1296" s="12"/>
      <c r="B1296" s="187"/>
      <c r="C1296" s="188"/>
      <c r="D1296" s="189" t="s">
        <v>73</v>
      </c>
      <c r="E1296" s="190" t="s">
        <v>1836</v>
      </c>
      <c r="F1296" s="190" t="s">
        <v>1837</v>
      </c>
      <c r="G1296" s="188"/>
      <c r="H1296" s="188"/>
      <c r="I1296" s="191"/>
      <c r="J1296" s="192">
        <f>BK1296</f>
        <v>0</v>
      </c>
      <c r="K1296" s="188"/>
      <c r="L1296" s="193"/>
      <c r="M1296" s="194"/>
      <c r="N1296" s="195"/>
      <c r="O1296" s="195"/>
      <c r="P1296" s="196">
        <f>SUM(P1297:P1302)</f>
        <v>0</v>
      </c>
      <c r="Q1296" s="195"/>
      <c r="R1296" s="196">
        <f>SUM(R1297:R1302)</f>
        <v>0</v>
      </c>
      <c r="S1296" s="195"/>
      <c r="T1296" s="197">
        <f>SUM(T1297:T1302)</f>
        <v>0</v>
      </c>
      <c r="U1296" s="12"/>
      <c r="V1296" s="12"/>
      <c r="W1296" s="12"/>
      <c r="X1296" s="12"/>
      <c r="Y1296" s="12"/>
      <c r="Z1296" s="12"/>
      <c r="AA1296" s="12"/>
      <c r="AB1296" s="12"/>
      <c r="AC1296" s="12"/>
      <c r="AD1296" s="12"/>
      <c r="AE1296" s="12"/>
      <c r="AR1296" s="198" t="s">
        <v>139</v>
      </c>
      <c r="AT1296" s="199" t="s">
        <v>73</v>
      </c>
      <c r="AU1296" s="199" t="s">
        <v>74</v>
      </c>
      <c r="AY1296" s="198" t="s">
        <v>131</v>
      </c>
      <c r="BK1296" s="200">
        <f>SUM(BK1297:BK1302)</f>
        <v>0</v>
      </c>
    </row>
    <row r="1297" s="2" customFormat="1" ht="21.75" customHeight="1">
      <c r="A1297" s="42"/>
      <c r="B1297" s="43"/>
      <c r="C1297" s="203" t="s">
        <v>1838</v>
      </c>
      <c r="D1297" s="203" t="s">
        <v>134</v>
      </c>
      <c r="E1297" s="204" t="s">
        <v>1839</v>
      </c>
      <c r="F1297" s="205" t="s">
        <v>1840</v>
      </c>
      <c r="G1297" s="206" t="s">
        <v>1841</v>
      </c>
      <c r="H1297" s="207">
        <v>48</v>
      </c>
      <c r="I1297" s="208"/>
      <c r="J1297" s="209">
        <f>ROUND(I1297*H1297,2)</f>
        <v>0</v>
      </c>
      <c r="K1297" s="205" t="s">
        <v>138</v>
      </c>
      <c r="L1297" s="48"/>
      <c r="M1297" s="210" t="s">
        <v>21</v>
      </c>
      <c r="N1297" s="211" t="s">
        <v>45</v>
      </c>
      <c r="O1297" s="88"/>
      <c r="P1297" s="212">
        <f>O1297*H1297</f>
        <v>0</v>
      </c>
      <c r="Q1297" s="212">
        <v>0</v>
      </c>
      <c r="R1297" s="212">
        <f>Q1297*H1297</f>
        <v>0</v>
      </c>
      <c r="S1297" s="212">
        <v>0</v>
      </c>
      <c r="T1297" s="213">
        <f>S1297*H1297</f>
        <v>0</v>
      </c>
      <c r="U1297" s="42"/>
      <c r="V1297" s="42"/>
      <c r="W1297" s="42"/>
      <c r="X1297" s="42"/>
      <c r="Y1297" s="42"/>
      <c r="Z1297" s="42"/>
      <c r="AA1297" s="42"/>
      <c r="AB1297" s="42"/>
      <c r="AC1297" s="42"/>
      <c r="AD1297" s="42"/>
      <c r="AE1297" s="42"/>
      <c r="AR1297" s="214" t="s">
        <v>1842</v>
      </c>
      <c r="AT1297" s="214" t="s">
        <v>134</v>
      </c>
      <c r="AU1297" s="214" t="s">
        <v>79</v>
      </c>
      <c r="AY1297" s="20" t="s">
        <v>131</v>
      </c>
      <c r="BE1297" s="215">
        <f>IF(N1297="základní",J1297,0)</f>
        <v>0</v>
      </c>
      <c r="BF1297" s="215">
        <f>IF(N1297="snížená",J1297,0)</f>
        <v>0</v>
      </c>
      <c r="BG1297" s="215">
        <f>IF(N1297="zákl. přenesená",J1297,0)</f>
        <v>0</v>
      </c>
      <c r="BH1297" s="215">
        <f>IF(N1297="sníž. přenesená",J1297,0)</f>
        <v>0</v>
      </c>
      <c r="BI1297" s="215">
        <f>IF(N1297="nulová",J1297,0)</f>
        <v>0</v>
      </c>
      <c r="BJ1297" s="20" t="s">
        <v>79</v>
      </c>
      <c r="BK1297" s="215">
        <f>ROUND(I1297*H1297,2)</f>
        <v>0</v>
      </c>
      <c r="BL1297" s="20" t="s">
        <v>1842</v>
      </c>
      <c r="BM1297" s="214" t="s">
        <v>1843</v>
      </c>
    </row>
    <row r="1298" s="2" customFormat="1">
      <c r="A1298" s="42"/>
      <c r="B1298" s="43"/>
      <c r="C1298" s="44"/>
      <c r="D1298" s="216" t="s">
        <v>141</v>
      </c>
      <c r="E1298" s="44"/>
      <c r="F1298" s="217" t="s">
        <v>1844</v>
      </c>
      <c r="G1298" s="44"/>
      <c r="H1298" s="44"/>
      <c r="I1298" s="218"/>
      <c r="J1298" s="44"/>
      <c r="K1298" s="44"/>
      <c r="L1298" s="48"/>
      <c r="M1298" s="219"/>
      <c r="N1298" s="220"/>
      <c r="O1298" s="88"/>
      <c r="P1298" s="88"/>
      <c r="Q1298" s="88"/>
      <c r="R1298" s="88"/>
      <c r="S1298" s="88"/>
      <c r="T1298" s="89"/>
      <c r="U1298" s="42"/>
      <c r="V1298" s="42"/>
      <c r="W1298" s="42"/>
      <c r="X1298" s="42"/>
      <c r="Y1298" s="42"/>
      <c r="Z1298" s="42"/>
      <c r="AA1298" s="42"/>
      <c r="AB1298" s="42"/>
      <c r="AC1298" s="42"/>
      <c r="AD1298" s="42"/>
      <c r="AE1298" s="42"/>
      <c r="AT1298" s="20" t="s">
        <v>141</v>
      </c>
      <c r="AU1298" s="20" t="s">
        <v>79</v>
      </c>
    </row>
    <row r="1299" s="2" customFormat="1">
      <c r="A1299" s="42"/>
      <c r="B1299" s="43"/>
      <c r="C1299" s="44"/>
      <c r="D1299" s="221" t="s">
        <v>143</v>
      </c>
      <c r="E1299" s="44"/>
      <c r="F1299" s="222" t="s">
        <v>1845</v>
      </c>
      <c r="G1299" s="44"/>
      <c r="H1299" s="44"/>
      <c r="I1299" s="218"/>
      <c r="J1299" s="44"/>
      <c r="K1299" s="44"/>
      <c r="L1299" s="48"/>
      <c r="M1299" s="219"/>
      <c r="N1299" s="220"/>
      <c r="O1299" s="88"/>
      <c r="P1299" s="88"/>
      <c r="Q1299" s="88"/>
      <c r="R1299" s="88"/>
      <c r="S1299" s="88"/>
      <c r="T1299" s="89"/>
      <c r="U1299" s="42"/>
      <c r="V1299" s="42"/>
      <c r="W1299" s="42"/>
      <c r="X1299" s="42"/>
      <c r="Y1299" s="42"/>
      <c r="Z1299" s="42"/>
      <c r="AA1299" s="42"/>
      <c r="AB1299" s="42"/>
      <c r="AC1299" s="42"/>
      <c r="AD1299" s="42"/>
      <c r="AE1299" s="42"/>
      <c r="AT1299" s="20" t="s">
        <v>143</v>
      </c>
      <c r="AU1299" s="20" t="s">
        <v>79</v>
      </c>
    </row>
    <row r="1300" s="13" customFormat="1">
      <c r="A1300" s="13"/>
      <c r="B1300" s="223"/>
      <c r="C1300" s="224"/>
      <c r="D1300" s="216" t="s">
        <v>145</v>
      </c>
      <c r="E1300" s="225" t="s">
        <v>21</v>
      </c>
      <c r="F1300" s="226" t="s">
        <v>1846</v>
      </c>
      <c r="G1300" s="224"/>
      <c r="H1300" s="227">
        <v>16</v>
      </c>
      <c r="I1300" s="228"/>
      <c r="J1300" s="224"/>
      <c r="K1300" s="224"/>
      <c r="L1300" s="229"/>
      <c r="M1300" s="230"/>
      <c r="N1300" s="231"/>
      <c r="O1300" s="231"/>
      <c r="P1300" s="231"/>
      <c r="Q1300" s="231"/>
      <c r="R1300" s="231"/>
      <c r="S1300" s="231"/>
      <c r="T1300" s="232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3" t="s">
        <v>145</v>
      </c>
      <c r="AU1300" s="233" t="s">
        <v>79</v>
      </c>
      <c r="AV1300" s="13" t="s">
        <v>81</v>
      </c>
      <c r="AW1300" s="13" t="s">
        <v>36</v>
      </c>
      <c r="AX1300" s="13" t="s">
        <v>74</v>
      </c>
      <c r="AY1300" s="233" t="s">
        <v>131</v>
      </c>
    </row>
    <row r="1301" s="13" customFormat="1">
      <c r="A1301" s="13"/>
      <c r="B1301" s="223"/>
      <c r="C1301" s="224"/>
      <c r="D1301" s="216" t="s">
        <v>145</v>
      </c>
      <c r="E1301" s="225" t="s">
        <v>21</v>
      </c>
      <c r="F1301" s="226" t="s">
        <v>1847</v>
      </c>
      <c r="G1301" s="224"/>
      <c r="H1301" s="227">
        <v>32</v>
      </c>
      <c r="I1301" s="228"/>
      <c r="J1301" s="224"/>
      <c r="K1301" s="224"/>
      <c r="L1301" s="229"/>
      <c r="M1301" s="230"/>
      <c r="N1301" s="231"/>
      <c r="O1301" s="231"/>
      <c r="P1301" s="231"/>
      <c r="Q1301" s="231"/>
      <c r="R1301" s="231"/>
      <c r="S1301" s="231"/>
      <c r="T1301" s="232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3" t="s">
        <v>145</v>
      </c>
      <c r="AU1301" s="233" t="s">
        <v>79</v>
      </c>
      <c r="AV1301" s="13" t="s">
        <v>81</v>
      </c>
      <c r="AW1301" s="13" t="s">
        <v>36</v>
      </c>
      <c r="AX1301" s="13" t="s">
        <v>74</v>
      </c>
      <c r="AY1301" s="233" t="s">
        <v>131</v>
      </c>
    </row>
    <row r="1302" s="15" customFormat="1">
      <c r="A1302" s="15"/>
      <c r="B1302" s="244"/>
      <c r="C1302" s="245"/>
      <c r="D1302" s="216" t="s">
        <v>145</v>
      </c>
      <c r="E1302" s="246" t="s">
        <v>21</v>
      </c>
      <c r="F1302" s="247" t="s">
        <v>166</v>
      </c>
      <c r="G1302" s="245"/>
      <c r="H1302" s="248">
        <v>48</v>
      </c>
      <c r="I1302" s="249"/>
      <c r="J1302" s="245"/>
      <c r="K1302" s="245"/>
      <c r="L1302" s="250"/>
      <c r="M1302" s="251"/>
      <c r="N1302" s="252"/>
      <c r="O1302" s="252"/>
      <c r="P1302" s="252"/>
      <c r="Q1302" s="252"/>
      <c r="R1302" s="252"/>
      <c r="S1302" s="252"/>
      <c r="T1302" s="253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54" t="s">
        <v>145</v>
      </c>
      <c r="AU1302" s="254" t="s">
        <v>79</v>
      </c>
      <c r="AV1302" s="15" t="s">
        <v>139</v>
      </c>
      <c r="AW1302" s="15" t="s">
        <v>36</v>
      </c>
      <c r="AX1302" s="15" t="s">
        <v>79</v>
      </c>
      <c r="AY1302" s="254" t="s">
        <v>131</v>
      </c>
    </row>
    <row r="1303" s="12" customFormat="1" ht="25.92" customHeight="1">
      <c r="A1303" s="12"/>
      <c r="B1303" s="187"/>
      <c r="C1303" s="188"/>
      <c r="D1303" s="189" t="s">
        <v>73</v>
      </c>
      <c r="E1303" s="190" t="s">
        <v>1848</v>
      </c>
      <c r="F1303" s="190" t="s">
        <v>1849</v>
      </c>
      <c r="G1303" s="188"/>
      <c r="H1303" s="188"/>
      <c r="I1303" s="191"/>
      <c r="J1303" s="192">
        <f>BK1303</f>
        <v>0</v>
      </c>
      <c r="K1303" s="188"/>
      <c r="L1303" s="193"/>
      <c r="M1303" s="194"/>
      <c r="N1303" s="195"/>
      <c r="O1303" s="195"/>
      <c r="P1303" s="196">
        <f>P1304+P1308+P1312</f>
        <v>0</v>
      </c>
      <c r="Q1303" s="195"/>
      <c r="R1303" s="196">
        <f>R1304+R1308+R1312</f>
        <v>0</v>
      </c>
      <c r="S1303" s="195"/>
      <c r="T1303" s="197">
        <f>T1304+T1308+T1312</f>
        <v>0</v>
      </c>
      <c r="U1303" s="12"/>
      <c r="V1303" s="12"/>
      <c r="W1303" s="12"/>
      <c r="X1303" s="12"/>
      <c r="Y1303" s="12"/>
      <c r="Z1303" s="12"/>
      <c r="AA1303" s="12"/>
      <c r="AB1303" s="12"/>
      <c r="AC1303" s="12"/>
      <c r="AD1303" s="12"/>
      <c r="AE1303" s="12"/>
      <c r="AR1303" s="198" t="s">
        <v>167</v>
      </c>
      <c r="AT1303" s="199" t="s">
        <v>73</v>
      </c>
      <c r="AU1303" s="199" t="s">
        <v>74</v>
      </c>
      <c r="AY1303" s="198" t="s">
        <v>131</v>
      </c>
      <c r="BK1303" s="200">
        <f>BK1304+BK1308+BK1312</f>
        <v>0</v>
      </c>
    </row>
    <row r="1304" s="12" customFormat="1" ht="22.8" customHeight="1">
      <c r="A1304" s="12"/>
      <c r="B1304" s="187"/>
      <c r="C1304" s="188"/>
      <c r="D1304" s="189" t="s">
        <v>73</v>
      </c>
      <c r="E1304" s="201" t="s">
        <v>1850</v>
      </c>
      <c r="F1304" s="201" t="s">
        <v>1851</v>
      </c>
      <c r="G1304" s="188"/>
      <c r="H1304" s="188"/>
      <c r="I1304" s="191"/>
      <c r="J1304" s="202">
        <f>BK1304</f>
        <v>0</v>
      </c>
      <c r="K1304" s="188"/>
      <c r="L1304" s="193"/>
      <c r="M1304" s="194"/>
      <c r="N1304" s="195"/>
      <c r="O1304" s="195"/>
      <c r="P1304" s="196">
        <f>SUM(P1305:P1307)</f>
        <v>0</v>
      </c>
      <c r="Q1304" s="195"/>
      <c r="R1304" s="196">
        <f>SUM(R1305:R1307)</f>
        <v>0</v>
      </c>
      <c r="S1304" s="195"/>
      <c r="T1304" s="197">
        <f>SUM(T1305:T1307)</f>
        <v>0</v>
      </c>
      <c r="U1304" s="12"/>
      <c r="V1304" s="12"/>
      <c r="W1304" s="12"/>
      <c r="X1304" s="12"/>
      <c r="Y1304" s="12"/>
      <c r="Z1304" s="12"/>
      <c r="AA1304" s="12"/>
      <c r="AB1304" s="12"/>
      <c r="AC1304" s="12"/>
      <c r="AD1304" s="12"/>
      <c r="AE1304" s="12"/>
      <c r="AR1304" s="198" t="s">
        <v>167</v>
      </c>
      <c r="AT1304" s="199" t="s">
        <v>73</v>
      </c>
      <c r="AU1304" s="199" t="s">
        <v>79</v>
      </c>
      <c r="AY1304" s="198" t="s">
        <v>131</v>
      </c>
      <c r="BK1304" s="200">
        <f>SUM(BK1305:BK1307)</f>
        <v>0</v>
      </c>
    </row>
    <row r="1305" s="2" customFormat="1" ht="16.5" customHeight="1">
      <c r="A1305" s="42"/>
      <c r="B1305" s="43"/>
      <c r="C1305" s="203" t="s">
        <v>1852</v>
      </c>
      <c r="D1305" s="203" t="s">
        <v>134</v>
      </c>
      <c r="E1305" s="204" t="s">
        <v>1853</v>
      </c>
      <c r="F1305" s="205" t="s">
        <v>1854</v>
      </c>
      <c r="G1305" s="206" t="s">
        <v>772</v>
      </c>
      <c r="H1305" s="207">
        <v>1</v>
      </c>
      <c r="I1305" s="208"/>
      <c r="J1305" s="209">
        <f>ROUND(I1305*H1305,2)</f>
        <v>0</v>
      </c>
      <c r="K1305" s="205" t="s">
        <v>138</v>
      </c>
      <c r="L1305" s="48"/>
      <c r="M1305" s="210" t="s">
        <v>21</v>
      </c>
      <c r="N1305" s="211" t="s">
        <v>45</v>
      </c>
      <c r="O1305" s="88"/>
      <c r="P1305" s="212">
        <f>O1305*H1305</f>
        <v>0</v>
      </c>
      <c r="Q1305" s="212">
        <v>0</v>
      </c>
      <c r="R1305" s="212">
        <f>Q1305*H1305</f>
        <v>0</v>
      </c>
      <c r="S1305" s="212">
        <v>0</v>
      </c>
      <c r="T1305" s="213">
        <f>S1305*H1305</f>
        <v>0</v>
      </c>
      <c r="U1305" s="42"/>
      <c r="V1305" s="42"/>
      <c r="W1305" s="42"/>
      <c r="X1305" s="42"/>
      <c r="Y1305" s="42"/>
      <c r="Z1305" s="42"/>
      <c r="AA1305" s="42"/>
      <c r="AB1305" s="42"/>
      <c r="AC1305" s="42"/>
      <c r="AD1305" s="42"/>
      <c r="AE1305" s="42"/>
      <c r="AR1305" s="214" t="s">
        <v>1855</v>
      </c>
      <c r="AT1305" s="214" t="s">
        <v>134</v>
      </c>
      <c r="AU1305" s="214" t="s">
        <v>81</v>
      </c>
      <c r="AY1305" s="20" t="s">
        <v>131</v>
      </c>
      <c r="BE1305" s="215">
        <f>IF(N1305="základní",J1305,0)</f>
        <v>0</v>
      </c>
      <c r="BF1305" s="215">
        <f>IF(N1305="snížená",J1305,0)</f>
        <v>0</v>
      </c>
      <c r="BG1305" s="215">
        <f>IF(N1305="zákl. přenesená",J1305,0)</f>
        <v>0</v>
      </c>
      <c r="BH1305" s="215">
        <f>IF(N1305="sníž. přenesená",J1305,0)</f>
        <v>0</v>
      </c>
      <c r="BI1305" s="215">
        <f>IF(N1305="nulová",J1305,0)</f>
        <v>0</v>
      </c>
      <c r="BJ1305" s="20" t="s">
        <v>79</v>
      </c>
      <c r="BK1305" s="215">
        <f>ROUND(I1305*H1305,2)</f>
        <v>0</v>
      </c>
      <c r="BL1305" s="20" t="s">
        <v>1855</v>
      </c>
      <c r="BM1305" s="214" t="s">
        <v>1856</v>
      </c>
    </row>
    <row r="1306" s="2" customFormat="1">
      <c r="A1306" s="42"/>
      <c r="B1306" s="43"/>
      <c r="C1306" s="44"/>
      <c r="D1306" s="216" t="s">
        <v>141</v>
      </c>
      <c r="E1306" s="44"/>
      <c r="F1306" s="217" t="s">
        <v>1854</v>
      </c>
      <c r="G1306" s="44"/>
      <c r="H1306" s="44"/>
      <c r="I1306" s="218"/>
      <c r="J1306" s="44"/>
      <c r="K1306" s="44"/>
      <c r="L1306" s="48"/>
      <c r="M1306" s="219"/>
      <c r="N1306" s="220"/>
      <c r="O1306" s="88"/>
      <c r="P1306" s="88"/>
      <c r="Q1306" s="88"/>
      <c r="R1306" s="88"/>
      <c r="S1306" s="88"/>
      <c r="T1306" s="89"/>
      <c r="U1306" s="42"/>
      <c r="V1306" s="42"/>
      <c r="W1306" s="42"/>
      <c r="X1306" s="42"/>
      <c r="Y1306" s="42"/>
      <c r="Z1306" s="42"/>
      <c r="AA1306" s="42"/>
      <c r="AB1306" s="42"/>
      <c r="AC1306" s="42"/>
      <c r="AD1306" s="42"/>
      <c r="AE1306" s="42"/>
      <c r="AT1306" s="20" t="s">
        <v>141</v>
      </c>
      <c r="AU1306" s="20" t="s">
        <v>81</v>
      </c>
    </row>
    <row r="1307" s="2" customFormat="1">
      <c r="A1307" s="42"/>
      <c r="B1307" s="43"/>
      <c r="C1307" s="44"/>
      <c r="D1307" s="221" t="s">
        <v>143</v>
      </c>
      <c r="E1307" s="44"/>
      <c r="F1307" s="222" t="s">
        <v>1857</v>
      </c>
      <c r="G1307" s="44"/>
      <c r="H1307" s="44"/>
      <c r="I1307" s="218"/>
      <c r="J1307" s="44"/>
      <c r="K1307" s="44"/>
      <c r="L1307" s="48"/>
      <c r="M1307" s="219"/>
      <c r="N1307" s="220"/>
      <c r="O1307" s="88"/>
      <c r="P1307" s="88"/>
      <c r="Q1307" s="88"/>
      <c r="R1307" s="88"/>
      <c r="S1307" s="88"/>
      <c r="T1307" s="89"/>
      <c r="U1307" s="42"/>
      <c r="V1307" s="42"/>
      <c r="W1307" s="42"/>
      <c r="X1307" s="42"/>
      <c r="Y1307" s="42"/>
      <c r="Z1307" s="42"/>
      <c r="AA1307" s="42"/>
      <c r="AB1307" s="42"/>
      <c r="AC1307" s="42"/>
      <c r="AD1307" s="42"/>
      <c r="AE1307" s="42"/>
      <c r="AT1307" s="20" t="s">
        <v>143</v>
      </c>
      <c r="AU1307" s="20" t="s">
        <v>81</v>
      </c>
    </row>
    <row r="1308" s="12" customFormat="1" ht="22.8" customHeight="1">
      <c r="A1308" s="12"/>
      <c r="B1308" s="187"/>
      <c r="C1308" s="188"/>
      <c r="D1308" s="189" t="s">
        <v>73</v>
      </c>
      <c r="E1308" s="201" t="s">
        <v>1858</v>
      </c>
      <c r="F1308" s="201" t="s">
        <v>1859</v>
      </c>
      <c r="G1308" s="188"/>
      <c r="H1308" s="188"/>
      <c r="I1308" s="191"/>
      <c r="J1308" s="202">
        <f>BK1308</f>
        <v>0</v>
      </c>
      <c r="K1308" s="188"/>
      <c r="L1308" s="193"/>
      <c r="M1308" s="194"/>
      <c r="N1308" s="195"/>
      <c r="O1308" s="195"/>
      <c r="P1308" s="196">
        <f>SUM(P1309:P1311)</f>
        <v>0</v>
      </c>
      <c r="Q1308" s="195"/>
      <c r="R1308" s="196">
        <f>SUM(R1309:R1311)</f>
        <v>0</v>
      </c>
      <c r="S1308" s="195"/>
      <c r="T1308" s="197">
        <f>SUM(T1309:T1311)</f>
        <v>0</v>
      </c>
      <c r="U1308" s="12"/>
      <c r="V1308" s="12"/>
      <c r="W1308" s="12"/>
      <c r="X1308" s="12"/>
      <c r="Y1308" s="12"/>
      <c r="Z1308" s="12"/>
      <c r="AA1308" s="12"/>
      <c r="AB1308" s="12"/>
      <c r="AC1308" s="12"/>
      <c r="AD1308" s="12"/>
      <c r="AE1308" s="12"/>
      <c r="AR1308" s="198" t="s">
        <v>167</v>
      </c>
      <c r="AT1308" s="199" t="s">
        <v>73</v>
      </c>
      <c r="AU1308" s="199" t="s">
        <v>79</v>
      </c>
      <c r="AY1308" s="198" t="s">
        <v>131</v>
      </c>
      <c r="BK1308" s="200">
        <f>SUM(BK1309:BK1311)</f>
        <v>0</v>
      </c>
    </row>
    <row r="1309" s="2" customFormat="1" ht="16.5" customHeight="1">
      <c r="A1309" s="42"/>
      <c r="B1309" s="43"/>
      <c r="C1309" s="203" t="s">
        <v>1860</v>
      </c>
      <c r="D1309" s="203" t="s">
        <v>134</v>
      </c>
      <c r="E1309" s="204" t="s">
        <v>1861</v>
      </c>
      <c r="F1309" s="205" t="s">
        <v>1859</v>
      </c>
      <c r="G1309" s="206" t="s">
        <v>772</v>
      </c>
      <c r="H1309" s="207">
        <v>1</v>
      </c>
      <c r="I1309" s="208"/>
      <c r="J1309" s="209">
        <f>ROUND(I1309*H1309,2)</f>
        <v>0</v>
      </c>
      <c r="K1309" s="205" t="s">
        <v>138</v>
      </c>
      <c r="L1309" s="48"/>
      <c r="M1309" s="210" t="s">
        <v>21</v>
      </c>
      <c r="N1309" s="211" t="s">
        <v>45</v>
      </c>
      <c r="O1309" s="88"/>
      <c r="P1309" s="212">
        <f>O1309*H1309</f>
        <v>0</v>
      </c>
      <c r="Q1309" s="212">
        <v>0</v>
      </c>
      <c r="R1309" s="212">
        <f>Q1309*H1309</f>
        <v>0</v>
      </c>
      <c r="S1309" s="212">
        <v>0</v>
      </c>
      <c r="T1309" s="213">
        <f>S1309*H1309</f>
        <v>0</v>
      </c>
      <c r="U1309" s="42"/>
      <c r="V1309" s="42"/>
      <c r="W1309" s="42"/>
      <c r="X1309" s="42"/>
      <c r="Y1309" s="42"/>
      <c r="Z1309" s="42"/>
      <c r="AA1309" s="42"/>
      <c r="AB1309" s="42"/>
      <c r="AC1309" s="42"/>
      <c r="AD1309" s="42"/>
      <c r="AE1309" s="42"/>
      <c r="AR1309" s="214" t="s">
        <v>1855</v>
      </c>
      <c r="AT1309" s="214" t="s">
        <v>134</v>
      </c>
      <c r="AU1309" s="214" t="s">
        <v>81</v>
      </c>
      <c r="AY1309" s="20" t="s">
        <v>131</v>
      </c>
      <c r="BE1309" s="215">
        <f>IF(N1309="základní",J1309,0)</f>
        <v>0</v>
      </c>
      <c r="BF1309" s="215">
        <f>IF(N1309="snížená",J1309,0)</f>
        <v>0</v>
      </c>
      <c r="BG1309" s="215">
        <f>IF(N1309="zákl. přenesená",J1309,0)</f>
        <v>0</v>
      </c>
      <c r="BH1309" s="215">
        <f>IF(N1309="sníž. přenesená",J1309,0)</f>
        <v>0</v>
      </c>
      <c r="BI1309" s="215">
        <f>IF(N1309="nulová",J1309,0)</f>
        <v>0</v>
      </c>
      <c r="BJ1309" s="20" t="s">
        <v>79</v>
      </c>
      <c r="BK1309" s="215">
        <f>ROUND(I1309*H1309,2)</f>
        <v>0</v>
      </c>
      <c r="BL1309" s="20" t="s">
        <v>1855</v>
      </c>
      <c r="BM1309" s="214" t="s">
        <v>1862</v>
      </c>
    </row>
    <row r="1310" s="2" customFormat="1">
      <c r="A1310" s="42"/>
      <c r="B1310" s="43"/>
      <c r="C1310" s="44"/>
      <c r="D1310" s="216" t="s">
        <v>141</v>
      </c>
      <c r="E1310" s="44"/>
      <c r="F1310" s="217" t="s">
        <v>1859</v>
      </c>
      <c r="G1310" s="44"/>
      <c r="H1310" s="44"/>
      <c r="I1310" s="218"/>
      <c r="J1310" s="44"/>
      <c r="K1310" s="44"/>
      <c r="L1310" s="48"/>
      <c r="M1310" s="219"/>
      <c r="N1310" s="220"/>
      <c r="O1310" s="88"/>
      <c r="P1310" s="88"/>
      <c r="Q1310" s="88"/>
      <c r="R1310" s="88"/>
      <c r="S1310" s="88"/>
      <c r="T1310" s="89"/>
      <c r="U1310" s="42"/>
      <c r="V1310" s="42"/>
      <c r="W1310" s="42"/>
      <c r="X1310" s="42"/>
      <c r="Y1310" s="42"/>
      <c r="Z1310" s="42"/>
      <c r="AA1310" s="42"/>
      <c r="AB1310" s="42"/>
      <c r="AC1310" s="42"/>
      <c r="AD1310" s="42"/>
      <c r="AE1310" s="42"/>
      <c r="AT1310" s="20" t="s">
        <v>141</v>
      </c>
      <c r="AU1310" s="20" t="s">
        <v>81</v>
      </c>
    </row>
    <row r="1311" s="2" customFormat="1">
      <c r="A1311" s="42"/>
      <c r="B1311" s="43"/>
      <c r="C1311" s="44"/>
      <c r="D1311" s="221" t="s">
        <v>143</v>
      </c>
      <c r="E1311" s="44"/>
      <c r="F1311" s="222" t="s">
        <v>1863</v>
      </c>
      <c r="G1311" s="44"/>
      <c r="H1311" s="44"/>
      <c r="I1311" s="218"/>
      <c r="J1311" s="44"/>
      <c r="K1311" s="44"/>
      <c r="L1311" s="48"/>
      <c r="M1311" s="219"/>
      <c r="N1311" s="220"/>
      <c r="O1311" s="88"/>
      <c r="P1311" s="88"/>
      <c r="Q1311" s="88"/>
      <c r="R1311" s="88"/>
      <c r="S1311" s="88"/>
      <c r="T1311" s="89"/>
      <c r="U1311" s="42"/>
      <c r="V1311" s="42"/>
      <c r="W1311" s="42"/>
      <c r="X1311" s="42"/>
      <c r="Y1311" s="42"/>
      <c r="Z1311" s="42"/>
      <c r="AA1311" s="42"/>
      <c r="AB1311" s="42"/>
      <c r="AC1311" s="42"/>
      <c r="AD1311" s="42"/>
      <c r="AE1311" s="42"/>
      <c r="AT1311" s="20" t="s">
        <v>143</v>
      </c>
      <c r="AU1311" s="20" t="s">
        <v>81</v>
      </c>
    </row>
    <row r="1312" s="12" customFormat="1" ht="22.8" customHeight="1">
      <c r="A1312" s="12"/>
      <c r="B1312" s="187"/>
      <c r="C1312" s="188"/>
      <c r="D1312" s="189" t="s">
        <v>73</v>
      </c>
      <c r="E1312" s="201" t="s">
        <v>1864</v>
      </c>
      <c r="F1312" s="201" t="s">
        <v>1865</v>
      </c>
      <c r="G1312" s="188"/>
      <c r="H1312" s="188"/>
      <c r="I1312" s="191"/>
      <c r="J1312" s="202">
        <f>BK1312</f>
        <v>0</v>
      </c>
      <c r="K1312" s="188"/>
      <c r="L1312" s="193"/>
      <c r="M1312" s="194"/>
      <c r="N1312" s="195"/>
      <c r="O1312" s="195"/>
      <c r="P1312" s="196">
        <f>SUM(P1313:P1317)</f>
        <v>0</v>
      </c>
      <c r="Q1312" s="195"/>
      <c r="R1312" s="196">
        <f>SUM(R1313:R1317)</f>
        <v>0</v>
      </c>
      <c r="S1312" s="195"/>
      <c r="T1312" s="197">
        <f>SUM(T1313:T1317)</f>
        <v>0</v>
      </c>
      <c r="U1312" s="12"/>
      <c r="V1312" s="12"/>
      <c r="W1312" s="12"/>
      <c r="X1312" s="12"/>
      <c r="Y1312" s="12"/>
      <c r="Z1312" s="12"/>
      <c r="AA1312" s="12"/>
      <c r="AB1312" s="12"/>
      <c r="AC1312" s="12"/>
      <c r="AD1312" s="12"/>
      <c r="AE1312" s="12"/>
      <c r="AR1312" s="198" t="s">
        <v>167</v>
      </c>
      <c r="AT1312" s="199" t="s">
        <v>73</v>
      </c>
      <c r="AU1312" s="199" t="s">
        <v>79</v>
      </c>
      <c r="AY1312" s="198" t="s">
        <v>131</v>
      </c>
      <c r="BK1312" s="200">
        <f>SUM(BK1313:BK1317)</f>
        <v>0</v>
      </c>
    </row>
    <row r="1313" s="2" customFormat="1" ht="16.5" customHeight="1">
      <c r="A1313" s="42"/>
      <c r="B1313" s="43"/>
      <c r="C1313" s="203" t="s">
        <v>1866</v>
      </c>
      <c r="D1313" s="203" t="s">
        <v>134</v>
      </c>
      <c r="E1313" s="204" t="s">
        <v>1867</v>
      </c>
      <c r="F1313" s="205" t="s">
        <v>1868</v>
      </c>
      <c r="G1313" s="206" t="s">
        <v>772</v>
      </c>
      <c r="H1313" s="207">
        <v>1</v>
      </c>
      <c r="I1313" s="208"/>
      <c r="J1313" s="209">
        <f>ROUND(I1313*H1313,2)</f>
        <v>0</v>
      </c>
      <c r="K1313" s="205" t="s">
        <v>21</v>
      </c>
      <c r="L1313" s="48"/>
      <c r="M1313" s="210" t="s">
        <v>21</v>
      </c>
      <c r="N1313" s="211" t="s">
        <v>45</v>
      </c>
      <c r="O1313" s="88"/>
      <c r="P1313" s="212">
        <f>O1313*H1313</f>
        <v>0</v>
      </c>
      <c r="Q1313" s="212">
        <v>0</v>
      </c>
      <c r="R1313" s="212">
        <f>Q1313*H1313</f>
        <v>0</v>
      </c>
      <c r="S1313" s="212">
        <v>0</v>
      </c>
      <c r="T1313" s="213">
        <f>S1313*H1313</f>
        <v>0</v>
      </c>
      <c r="U1313" s="42"/>
      <c r="V1313" s="42"/>
      <c r="W1313" s="42"/>
      <c r="X1313" s="42"/>
      <c r="Y1313" s="42"/>
      <c r="Z1313" s="42"/>
      <c r="AA1313" s="42"/>
      <c r="AB1313" s="42"/>
      <c r="AC1313" s="42"/>
      <c r="AD1313" s="42"/>
      <c r="AE1313" s="42"/>
      <c r="AR1313" s="214" t="s">
        <v>1855</v>
      </c>
      <c r="AT1313" s="214" t="s">
        <v>134</v>
      </c>
      <c r="AU1313" s="214" t="s">
        <v>81</v>
      </c>
      <c r="AY1313" s="20" t="s">
        <v>131</v>
      </c>
      <c r="BE1313" s="215">
        <f>IF(N1313="základní",J1313,0)</f>
        <v>0</v>
      </c>
      <c r="BF1313" s="215">
        <f>IF(N1313="snížená",J1313,0)</f>
        <v>0</v>
      </c>
      <c r="BG1313" s="215">
        <f>IF(N1313="zákl. přenesená",J1313,0)</f>
        <v>0</v>
      </c>
      <c r="BH1313" s="215">
        <f>IF(N1313="sníž. přenesená",J1313,0)</f>
        <v>0</v>
      </c>
      <c r="BI1313" s="215">
        <f>IF(N1313="nulová",J1313,0)</f>
        <v>0</v>
      </c>
      <c r="BJ1313" s="20" t="s">
        <v>79</v>
      </c>
      <c r="BK1313" s="215">
        <f>ROUND(I1313*H1313,2)</f>
        <v>0</v>
      </c>
      <c r="BL1313" s="20" t="s">
        <v>1855</v>
      </c>
      <c r="BM1313" s="214" t="s">
        <v>1869</v>
      </c>
    </row>
    <row r="1314" s="2" customFormat="1">
      <c r="A1314" s="42"/>
      <c r="B1314" s="43"/>
      <c r="C1314" s="44"/>
      <c r="D1314" s="216" t="s">
        <v>141</v>
      </c>
      <c r="E1314" s="44"/>
      <c r="F1314" s="217" t="s">
        <v>1868</v>
      </c>
      <c r="G1314" s="44"/>
      <c r="H1314" s="44"/>
      <c r="I1314" s="218"/>
      <c r="J1314" s="44"/>
      <c r="K1314" s="44"/>
      <c r="L1314" s="48"/>
      <c r="M1314" s="219"/>
      <c r="N1314" s="220"/>
      <c r="O1314" s="88"/>
      <c r="P1314" s="88"/>
      <c r="Q1314" s="88"/>
      <c r="R1314" s="88"/>
      <c r="S1314" s="88"/>
      <c r="T1314" s="89"/>
      <c r="U1314" s="42"/>
      <c r="V1314" s="42"/>
      <c r="W1314" s="42"/>
      <c r="X1314" s="42"/>
      <c r="Y1314" s="42"/>
      <c r="Z1314" s="42"/>
      <c r="AA1314" s="42"/>
      <c r="AB1314" s="42"/>
      <c r="AC1314" s="42"/>
      <c r="AD1314" s="42"/>
      <c r="AE1314" s="42"/>
      <c r="AT1314" s="20" t="s">
        <v>141</v>
      </c>
      <c r="AU1314" s="20" t="s">
        <v>81</v>
      </c>
    </row>
    <row r="1315" s="2" customFormat="1" ht="16.5" customHeight="1">
      <c r="A1315" s="42"/>
      <c r="B1315" s="43"/>
      <c r="C1315" s="203" t="s">
        <v>1870</v>
      </c>
      <c r="D1315" s="203" t="s">
        <v>134</v>
      </c>
      <c r="E1315" s="204" t="s">
        <v>1871</v>
      </c>
      <c r="F1315" s="205" t="s">
        <v>1872</v>
      </c>
      <c r="G1315" s="206" t="s">
        <v>772</v>
      </c>
      <c r="H1315" s="207">
        <v>1</v>
      </c>
      <c r="I1315" s="208"/>
      <c r="J1315" s="209">
        <f>ROUND(I1315*H1315,2)</f>
        <v>0</v>
      </c>
      <c r="K1315" s="205" t="s">
        <v>138</v>
      </c>
      <c r="L1315" s="48"/>
      <c r="M1315" s="210" t="s">
        <v>21</v>
      </c>
      <c r="N1315" s="211" t="s">
        <v>45</v>
      </c>
      <c r="O1315" s="88"/>
      <c r="P1315" s="212">
        <f>O1315*H1315</f>
        <v>0</v>
      </c>
      <c r="Q1315" s="212">
        <v>0</v>
      </c>
      <c r="R1315" s="212">
        <f>Q1315*H1315</f>
        <v>0</v>
      </c>
      <c r="S1315" s="212">
        <v>0</v>
      </c>
      <c r="T1315" s="213">
        <f>S1315*H1315</f>
        <v>0</v>
      </c>
      <c r="U1315" s="42"/>
      <c r="V1315" s="42"/>
      <c r="W1315" s="42"/>
      <c r="X1315" s="42"/>
      <c r="Y1315" s="42"/>
      <c r="Z1315" s="42"/>
      <c r="AA1315" s="42"/>
      <c r="AB1315" s="42"/>
      <c r="AC1315" s="42"/>
      <c r="AD1315" s="42"/>
      <c r="AE1315" s="42"/>
      <c r="AR1315" s="214" t="s">
        <v>1855</v>
      </c>
      <c r="AT1315" s="214" t="s">
        <v>134</v>
      </c>
      <c r="AU1315" s="214" t="s">
        <v>81</v>
      </c>
      <c r="AY1315" s="20" t="s">
        <v>131</v>
      </c>
      <c r="BE1315" s="215">
        <f>IF(N1315="základní",J1315,0)</f>
        <v>0</v>
      </c>
      <c r="BF1315" s="215">
        <f>IF(N1315="snížená",J1315,0)</f>
        <v>0</v>
      </c>
      <c r="BG1315" s="215">
        <f>IF(N1315="zákl. přenesená",J1315,0)</f>
        <v>0</v>
      </c>
      <c r="BH1315" s="215">
        <f>IF(N1315="sníž. přenesená",J1315,0)</f>
        <v>0</v>
      </c>
      <c r="BI1315" s="215">
        <f>IF(N1315="nulová",J1315,0)</f>
        <v>0</v>
      </c>
      <c r="BJ1315" s="20" t="s">
        <v>79</v>
      </c>
      <c r="BK1315" s="215">
        <f>ROUND(I1315*H1315,2)</f>
        <v>0</v>
      </c>
      <c r="BL1315" s="20" t="s">
        <v>1855</v>
      </c>
      <c r="BM1315" s="214" t="s">
        <v>1873</v>
      </c>
    </row>
    <row r="1316" s="2" customFormat="1">
      <c r="A1316" s="42"/>
      <c r="B1316" s="43"/>
      <c r="C1316" s="44"/>
      <c r="D1316" s="216" t="s">
        <v>141</v>
      </c>
      <c r="E1316" s="44"/>
      <c r="F1316" s="217" t="s">
        <v>1872</v>
      </c>
      <c r="G1316" s="44"/>
      <c r="H1316" s="44"/>
      <c r="I1316" s="218"/>
      <c r="J1316" s="44"/>
      <c r="K1316" s="44"/>
      <c r="L1316" s="48"/>
      <c r="M1316" s="219"/>
      <c r="N1316" s="220"/>
      <c r="O1316" s="88"/>
      <c r="P1316" s="88"/>
      <c r="Q1316" s="88"/>
      <c r="R1316" s="88"/>
      <c r="S1316" s="88"/>
      <c r="T1316" s="89"/>
      <c r="U1316" s="42"/>
      <c r="V1316" s="42"/>
      <c r="W1316" s="42"/>
      <c r="X1316" s="42"/>
      <c r="Y1316" s="42"/>
      <c r="Z1316" s="42"/>
      <c r="AA1316" s="42"/>
      <c r="AB1316" s="42"/>
      <c r="AC1316" s="42"/>
      <c r="AD1316" s="42"/>
      <c r="AE1316" s="42"/>
      <c r="AT1316" s="20" t="s">
        <v>141</v>
      </c>
      <c r="AU1316" s="20" t="s">
        <v>81</v>
      </c>
    </row>
    <row r="1317" s="2" customFormat="1">
      <c r="A1317" s="42"/>
      <c r="B1317" s="43"/>
      <c r="C1317" s="44"/>
      <c r="D1317" s="221" t="s">
        <v>143</v>
      </c>
      <c r="E1317" s="44"/>
      <c r="F1317" s="222" t="s">
        <v>1874</v>
      </c>
      <c r="G1317" s="44"/>
      <c r="H1317" s="44"/>
      <c r="I1317" s="218"/>
      <c r="J1317" s="44"/>
      <c r="K1317" s="44"/>
      <c r="L1317" s="48"/>
      <c r="M1317" s="277"/>
      <c r="N1317" s="278"/>
      <c r="O1317" s="279"/>
      <c r="P1317" s="279"/>
      <c r="Q1317" s="279"/>
      <c r="R1317" s="279"/>
      <c r="S1317" s="279"/>
      <c r="T1317" s="280"/>
      <c r="U1317" s="42"/>
      <c r="V1317" s="42"/>
      <c r="W1317" s="42"/>
      <c r="X1317" s="42"/>
      <c r="Y1317" s="42"/>
      <c r="Z1317" s="42"/>
      <c r="AA1317" s="42"/>
      <c r="AB1317" s="42"/>
      <c r="AC1317" s="42"/>
      <c r="AD1317" s="42"/>
      <c r="AE1317" s="42"/>
      <c r="AT1317" s="20" t="s">
        <v>143</v>
      </c>
      <c r="AU1317" s="20" t="s">
        <v>81</v>
      </c>
    </row>
    <row r="1318" s="2" customFormat="1" ht="6.96" customHeight="1">
      <c r="A1318" s="42"/>
      <c r="B1318" s="63"/>
      <c r="C1318" s="64"/>
      <c r="D1318" s="64"/>
      <c r="E1318" s="64"/>
      <c r="F1318" s="64"/>
      <c r="G1318" s="64"/>
      <c r="H1318" s="64"/>
      <c r="I1318" s="64"/>
      <c r="J1318" s="64"/>
      <c r="K1318" s="64"/>
      <c r="L1318" s="48"/>
      <c r="M1318" s="42"/>
      <c r="O1318" s="42"/>
      <c r="P1318" s="42"/>
      <c r="Q1318" s="42"/>
      <c r="R1318" s="42"/>
      <c r="S1318" s="42"/>
      <c r="T1318" s="42"/>
      <c r="U1318" s="42"/>
      <c r="V1318" s="42"/>
      <c r="W1318" s="42"/>
      <c r="X1318" s="42"/>
      <c r="Y1318" s="42"/>
      <c r="Z1318" s="42"/>
      <c r="AA1318" s="42"/>
      <c r="AB1318" s="42"/>
      <c r="AC1318" s="42"/>
      <c r="AD1318" s="42"/>
      <c r="AE1318" s="42"/>
    </row>
  </sheetData>
  <sheetProtection sheet="1" autoFilter="0" formatColumns="0" formatRows="0" objects="1" scenarios="1" spinCount="100000" saltValue="EIUuv7+53zJP3sYHDFwpvEzSm5T8COt07Y7ErNGTj07H4tMf/PzKYPOffsffW8tKDPSKCGKN9OyiO5ltJarimQ==" hashValue="EZMbFDtwA2vqwkzhehIsiHSMcj8GCkbM9vXyb5WaZp6Sak6UFlavIzYLJ9jZoQutku95sJDD71J6lNXHjaeacw==" algorithmName="SHA-512" password="CC35"/>
  <autoFilter ref="C101:K1317"/>
  <mergeCells count="6">
    <mergeCell ref="E7:H7"/>
    <mergeCell ref="E16:H16"/>
    <mergeCell ref="E25:H25"/>
    <mergeCell ref="E46:H46"/>
    <mergeCell ref="E94:H94"/>
    <mergeCell ref="L2:V2"/>
  </mergeCells>
  <hyperlinks>
    <hyperlink ref="F107" r:id="rId1" display="https://podminky.urs.cz/item/CS_URS_2025_01/310237271"/>
    <hyperlink ref="F118" r:id="rId2" display="https://podminky.urs.cz/item/CS_URS_2025_01/317142432"/>
    <hyperlink ref="F124" r:id="rId3" display="https://podminky.urs.cz/item/CS_URS_2025_01/317944321"/>
    <hyperlink ref="F129" r:id="rId4" display="https://podminky.urs.cz/item/CS_URS_2025_01/340271045"/>
    <hyperlink ref="F135" r:id="rId5" display="https://podminky.urs.cz/item/CS_URS_2025_01/342272235"/>
    <hyperlink ref="F141" r:id="rId6" display="https://podminky.urs.cz/item/CS_URS_2025_01/342291121"/>
    <hyperlink ref="F155" r:id="rId7" display="https://podminky.urs.cz/item/CS_URS_2025_01/611325421"/>
    <hyperlink ref="F162" r:id="rId8" display="https://podminky.urs.cz/item/CS_URS_2025_01/612142001"/>
    <hyperlink ref="F179" r:id="rId9" display="https://podminky.urs.cz/item/CS_URS_2025_01/612321131"/>
    <hyperlink ref="F194" r:id="rId10" display="https://podminky.urs.cz/item/CS_URS_2025_01/612325302"/>
    <hyperlink ref="F202" r:id="rId11" display="https://podminky.urs.cz/item/CS_URS_2025_01/612325421"/>
    <hyperlink ref="F222" r:id="rId12" display="https://podminky.urs.cz/item/CS_URS_2025_01/619991005"/>
    <hyperlink ref="F236" r:id="rId13" display="https://podminky.urs.cz/item/CS_URS_2025_01/619991011"/>
    <hyperlink ref="F251" r:id="rId14" display="https://podminky.urs.cz/item/CS_URS_2025_01/619991015"/>
    <hyperlink ref="F265" r:id="rId15" display="https://podminky.urs.cz/item/CS_URS_2025_01/622143003"/>
    <hyperlink ref="F286" r:id="rId16" display="https://podminky.urs.cz/item/CS_URS_2025_01/631312141"/>
    <hyperlink ref="F311" r:id="rId17" display="https://podminky.urs.cz/item/CS_URS_2025_01/949101111"/>
    <hyperlink ref="F322" r:id="rId18" display="https://podminky.urs.cz/item/CS_URS_2025_01/949101112"/>
    <hyperlink ref="F331" r:id="rId19" display="https://podminky.urs.cz/item/CS_URS_2025_01/952901111"/>
    <hyperlink ref="F341" r:id="rId20" display="https://podminky.urs.cz/item/CS_URS_2025_01/952902021"/>
    <hyperlink ref="F346" r:id="rId21" display="https://podminky.urs.cz/item/CS_URS_2025_01/952902031"/>
    <hyperlink ref="F364" r:id="rId22" display="https://podminky.urs.cz/item/CS_URS_2025_01/952902221"/>
    <hyperlink ref="F369" r:id="rId23" display="https://podminky.urs.cz/item/CS_URS_2025_01/952902231"/>
    <hyperlink ref="F379" r:id="rId24" display="https://podminky.urs.cz/item/CS_URS_2025_01/953943211"/>
    <hyperlink ref="F391" r:id="rId25" display="https://podminky.urs.cz/item/CS_URS_2025_01/962031133"/>
    <hyperlink ref="F397" r:id="rId26" display="https://podminky.urs.cz/item/CS_URS_2025_01/962084130"/>
    <hyperlink ref="F401" r:id="rId27" display="https://podminky.urs.cz/item/CS_URS_2025_01/962084131"/>
    <hyperlink ref="F405" r:id="rId28" display="https://podminky.urs.cz/item/CS_URS_2025_01/967031732"/>
    <hyperlink ref="F410" r:id="rId29" display="https://podminky.urs.cz/item/CS_URS_2025_01/968062355"/>
    <hyperlink ref="F414" r:id="rId30" display="https://podminky.urs.cz/item/CS_URS_2025_01/968072455"/>
    <hyperlink ref="F436" r:id="rId31" display="https://podminky.urs.cz/item/CS_URS_2025_01/971033631"/>
    <hyperlink ref="F441" r:id="rId32" display="https://podminky.urs.cz/item/CS_URS_2025_01/971034471"/>
    <hyperlink ref="F445" r:id="rId33" display="https://podminky.urs.cz/item/CS_URS_2025_01/974031153"/>
    <hyperlink ref="F455" r:id="rId34" display="https://podminky.urs.cz/item/CS_URS_2025_01/974031154"/>
    <hyperlink ref="F459" r:id="rId35" display="https://podminky.urs.cz/item/CS_URS_2025_01/974031664"/>
    <hyperlink ref="F463" r:id="rId36" display="https://podminky.urs.cz/item/CS_URS_2025_01/974042534"/>
    <hyperlink ref="F470" r:id="rId37" display="https://podminky.urs.cz/item/CS_URS_2025_01/974042544"/>
    <hyperlink ref="F477" r:id="rId38" display="https://podminky.urs.cz/item/CS_URS_2025_01/977311111"/>
    <hyperlink ref="F484" r:id="rId39" display="https://podminky.urs.cz/item/CS_URS_2025_01/977311112"/>
    <hyperlink ref="F491" r:id="rId40" display="https://podminky.urs.cz/item/CS_URS_2025_01/978013121"/>
    <hyperlink ref="F503" r:id="rId41" display="https://podminky.urs.cz/item/CS_URS_2025_01/997013215"/>
    <hyperlink ref="F506" r:id="rId42" display="https://podminky.urs.cz/item/CS_URS_2025_01/997013501"/>
    <hyperlink ref="F512" r:id="rId43" display="https://podminky.urs.cz/item/CS_URS_2025_01/997013509"/>
    <hyperlink ref="F519" r:id="rId44" display="https://podminky.urs.cz/item/CS_URS_2025_01/997013631"/>
    <hyperlink ref="F522" r:id="rId45" display="https://podminky.urs.cz/item/CS_URS_2025_01/997013869"/>
    <hyperlink ref="F526" r:id="rId46" display="https://podminky.urs.cz/item/CS_URS_2025_01/998018003"/>
    <hyperlink ref="F542" r:id="rId47" display="https://podminky.urs.cz/item/CS_URS_2025_01/714122001"/>
    <hyperlink ref="F565" r:id="rId48" display="https://podminky.urs.cz/item/CS_URS_2025_01/998714123"/>
    <hyperlink ref="F579" r:id="rId49" display="https://podminky.urs.cz/item/CS_URS_2025_01/721174042"/>
    <hyperlink ref="F585" r:id="rId50" display="https://podminky.urs.cz/item/CS_URS_2025_01/721194104"/>
    <hyperlink ref="F588" r:id="rId51" display="https://podminky.urs.cz/item/CS_URS_2025_01/721290111"/>
    <hyperlink ref="F591" r:id="rId52" display="https://podminky.urs.cz/item/CS_URS_2025_01/998721123"/>
    <hyperlink ref="F597" r:id="rId53" display="https://podminky.urs.cz/item/CS_URS_2025_01/722175002"/>
    <hyperlink ref="F600" r:id="rId54" display="https://podminky.urs.cz/item/CS_URS_2025_01/722175003"/>
    <hyperlink ref="F603" r:id="rId55" display="https://podminky.urs.cz/item/CS_URS_2025_01/722179191"/>
    <hyperlink ref="F606" r:id="rId56" display="https://podminky.urs.cz/item/CS_URS_2025_01/722181211"/>
    <hyperlink ref="F610" r:id="rId57" display="https://podminky.urs.cz/item/CS_URS_2025_01/722181212"/>
    <hyperlink ref="F614" r:id="rId58" display="https://podminky.urs.cz/item/CS_URS_2025_01/722181251"/>
    <hyperlink ref="F618" r:id="rId59" display="https://podminky.urs.cz/item/CS_URS_2025_01/722181252"/>
    <hyperlink ref="F622" r:id="rId60" display="https://podminky.urs.cz/item/CS_URS_2025_01/722190401"/>
    <hyperlink ref="F625" r:id="rId61" display="https://podminky.urs.cz/item/CS_URS_2025_01/722190901"/>
    <hyperlink ref="F628" r:id="rId62" display="https://podminky.urs.cz/item/CS_URS_2025_01/722220121"/>
    <hyperlink ref="F631" r:id="rId63" display="https://podminky.urs.cz/item/CS_URS_2025_01/722232045"/>
    <hyperlink ref="F634" r:id="rId64" display="https://podminky.urs.cz/item/CS_URS_2025_01/722290234"/>
    <hyperlink ref="F637" r:id="rId65" display="https://podminky.urs.cz/item/CS_URS_2025_01/722290246"/>
    <hyperlink ref="F640" r:id="rId66" display="https://podminky.urs.cz/item/CS_URS_2025_01/998722123"/>
    <hyperlink ref="F644" r:id="rId67" display="https://podminky.urs.cz/item/CS_URS_2025_01/725211601"/>
    <hyperlink ref="F647" r:id="rId68" display="https://podminky.urs.cz/item/CS_URS_2025_01/725813111"/>
    <hyperlink ref="F650" r:id="rId69" display="https://podminky.urs.cz/item/CS_URS_2025_01/725822611"/>
    <hyperlink ref="F653" r:id="rId70" display="https://podminky.urs.cz/item/CS_URS_2025_01/725861101"/>
    <hyperlink ref="F656" r:id="rId71" display="https://podminky.urs.cz/item/CS_URS_2025_01/998725123"/>
    <hyperlink ref="F660" r:id="rId72" display="https://podminky.urs.cz/item/CS_URS_2025_01/727212202"/>
    <hyperlink ref="F684" r:id="rId73" display="https://podminky.urs.cz/item/CS_URS_2025_01/735151476"/>
    <hyperlink ref="F687" r:id="rId74" display="https://podminky.urs.cz/item/CS_URS_2025_01/735151578"/>
    <hyperlink ref="F692" r:id="rId75" display="https://podminky.urs.cz/item/CS_URS_2025_01/735191905"/>
    <hyperlink ref="F709" r:id="rId76" display="https://podminky.urs.cz/item/CS_URS_2025_01/741110051"/>
    <hyperlink ref="F716" r:id="rId77" display="https://podminky.urs.cz/item/CS_URS_2025_01/741110052"/>
    <hyperlink ref="F723" r:id="rId78" display="https://podminky.urs.cz/item/CS_URS_2025_01/741110061"/>
    <hyperlink ref="F729" r:id="rId79" display="https://podminky.urs.cz/item/CS_URS_2025_01/741110062"/>
    <hyperlink ref="F742" r:id="rId80" display="https://podminky.urs.cz/item/CS_URS_2025_01/741112001"/>
    <hyperlink ref="F747" r:id="rId81" display="https://podminky.urs.cz/item/CS_URS_2025_01/741112061"/>
    <hyperlink ref="F752" r:id="rId82" display="https://podminky.urs.cz/item/CS_URS_2025_01/741112062"/>
    <hyperlink ref="F757" r:id="rId83" display="https://podminky.urs.cz/item/CS_URS_2025_01/741122015"/>
    <hyperlink ref="F763" r:id="rId84" display="https://podminky.urs.cz/item/CS_URS_2025_01/741122016"/>
    <hyperlink ref="F769" r:id="rId85" display="https://podminky.urs.cz/item/CS_URS_2025_01/741122211"/>
    <hyperlink ref="F778" r:id="rId86" display="https://podminky.urs.cz/item/CS_URS_2025_01/742124002"/>
    <hyperlink ref="F784" r:id="rId87" display="https://podminky.urs.cz/item/CS_URS_2025_01/742430031"/>
    <hyperlink ref="F789" r:id="rId88" display="https://podminky.urs.cz/item/CS_URS_2025_01/741310101"/>
    <hyperlink ref="F796" r:id="rId89" display="https://podminky.urs.cz/item/CS_URS_2025_01/741310121"/>
    <hyperlink ref="F803" r:id="rId90" display="https://podminky.urs.cz/item/CS_URS_2025_01/741313001"/>
    <hyperlink ref="F842" r:id="rId91" display="https://podminky.urs.cz/item/CS_URS_2025_01/742330101"/>
    <hyperlink ref="F850" r:id="rId92" display="https://podminky.urs.cz/item/CS_URS_2025_01/763101853"/>
    <hyperlink ref="F854" r:id="rId93" display="https://podminky.urs.cz/item/CS_URS_2025_01/763112312"/>
    <hyperlink ref="F858" r:id="rId94" display="https://podminky.urs.cz/item/CS_URS_2025_01/763132911"/>
    <hyperlink ref="F862" r:id="rId95" display="https://podminky.urs.cz/item/CS_URS_2025_01/763135002"/>
    <hyperlink ref="F871" r:id="rId96" display="https://podminky.urs.cz/item/CS_URS_2025_01/763135701"/>
    <hyperlink ref="F880" r:id="rId97" display="https://podminky.urs.cz/item/CS_URS_2025_01/998763333"/>
    <hyperlink ref="F884" r:id="rId98" display="https://podminky.urs.cz/item/CS_URS_2025_01/766491851"/>
    <hyperlink ref="F888" r:id="rId99" display="https://podminky.urs.cz/item/CS_URS_2025_01/766660021"/>
    <hyperlink ref="F893" r:id="rId100" display="https://podminky.urs.cz/item/CS_URS_2025_01/766660022"/>
    <hyperlink ref="F898" r:id="rId101" display="https://podminky.urs.cz/item/CS_URS_2025_01/766660717"/>
    <hyperlink ref="F908" r:id="rId102" display="https://podminky.urs.cz/item/CS_URS_2025_01/766695213"/>
    <hyperlink ref="F918" r:id="rId103" display="https://podminky.urs.cz/item/CS_URS_2025_01/998766123"/>
    <hyperlink ref="F922" r:id="rId104" display="https://podminky.urs.cz/item/CS_URS_2025_01/767122812"/>
    <hyperlink ref="F930" r:id="rId105" display="https://podminky.urs.cz/item/CS_URS_2025_01/771473810"/>
    <hyperlink ref="F935" r:id="rId106" display="https://podminky.urs.cz/item/CS_URS_2025_01/771474113"/>
    <hyperlink ref="F939" r:id="rId107" display="https://podminky.urs.cz/item/CS_URS_2025_01/771573914"/>
    <hyperlink ref="F949" r:id="rId108" display="https://podminky.urs.cz/item/CS_URS_2025_01/998771123"/>
    <hyperlink ref="F953" r:id="rId109" display="https://podminky.urs.cz/item/CS_URS_2025_01/776111116"/>
    <hyperlink ref="F960" r:id="rId110" display="https://podminky.urs.cz/item/CS_URS_2025_01/776111311"/>
    <hyperlink ref="F969" r:id="rId111" display="https://podminky.urs.cz/item/CS_URS_2025_01/776121112"/>
    <hyperlink ref="F978" r:id="rId112" display="https://podminky.urs.cz/item/CS_URS_2025_01/776141111"/>
    <hyperlink ref="F984" r:id="rId113" display="https://podminky.urs.cz/item/CS_URS_2025_01/776141114"/>
    <hyperlink ref="F991" r:id="rId114" display="https://podminky.urs.cz/item/CS_URS_2025_01/776201811"/>
    <hyperlink ref="F1028" r:id="rId115" display="https://podminky.urs.cz/item/CS_URS_2025_01/776410811"/>
    <hyperlink ref="F1037" r:id="rId116" display="https://podminky.urs.cz/item/CS_URS_2025_01/776411111"/>
    <hyperlink ref="F1047" r:id="rId117" display="https://podminky.urs.cz/item/CS_URS_2025_01/776421111"/>
    <hyperlink ref="F1061" r:id="rId118" display="https://podminky.urs.cz/item/CS_URS_2025_01/998776123"/>
    <hyperlink ref="F1065" r:id="rId119" display="https://podminky.urs.cz/item/CS_URS_2025_01/781121011"/>
    <hyperlink ref="F1072" r:id="rId120" display="https://podminky.urs.cz/item/CS_URS_2025_01/781151031"/>
    <hyperlink ref="F1079" r:id="rId121" display="https://podminky.urs.cz/item/CS_URS_2025_01/781472219"/>
    <hyperlink ref="F1089" r:id="rId122" display="https://podminky.urs.cz/item/CS_URS_2025_01/781472291"/>
    <hyperlink ref="F1092" r:id="rId123" display="https://podminky.urs.cz/item/CS_URS_2025_01/781492251"/>
    <hyperlink ref="F1102" r:id="rId124" display="https://podminky.urs.cz/item/CS_URS_2025_01/998781123"/>
    <hyperlink ref="F1106" r:id="rId125" display="https://podminky.urs.cz/item/CS_URS_2025_01/783301311"/>
    <hyperlink ref="F1114" r:id="rId126" display="https://podminky.urs.cz/item/CS_URS_2025_01/783314201"/>
    <hyperlink ref="F1122" r:id="rId127" display="https://podminky.urs.cz/item/CS_URS_2025_01/783315101"/>
    <hyperlink ref="F1130" r:id="rId128" display="https://podminky.urs.cz/item/CS_URS_2025_01/783317101"/>
    <hyperlink ref="F1139" r:id="rId129" display="https://podminky.urs.cz/item/CS_URS_2025_01/784111001"/>
    <hyperlink ref="F1152" r:id="rId130" display="https://podminky.urs.cz/item/CS_URS_2025_01/784121001"/>
    <hyperlink ref="F1159" r:id="rId131" display="https://podminky.urs.cz/item/CS_URS_2025_01/784131101"/>
    <hyperlink ref="F1164" r:id="rId132" display="https://podminky.urs.cz/item/CS_URS_2025_01/784161501"/>
    <hyperlink ref="F1170" r:id="rId133" display="https://podminky.urs.cz/item/CS_URS_2025_01/784181121"/>
    <hyperlink ref="F1183" r:id="rId134" display="https://podminky.urs.cz/item/CS_URS_2025_01/784221101"/>
    <hyperlink ref="F1198" r:id="rId135" display="https://podminky.urs.cz/item/CS_URS_2025_01/784660111"/>
    <hyperlink ref="F1205" r:id="rId136" display="https://podminky.urs.cz/item/CS_URS_2025_01/784660141"/>
    <hyperlink ref="F1240" r:id="rId137" display="https://podminky.urs.cz/item/CS_URS_2025_01/460941111"/>
    <hyperlink ref="F1243" r:id="rId138" display="https://podminky.urs.cz/item/CS_URS_2025_01/460941211"/>
    <hyperlink ref="F1246" r:id="rId139" display="https://podminky.urs.cz/item/CS_URS_2025_01/460941221"/>
    <hyperlink ref="F1249" r:id="rId140" display="https://podminky.urs.cz/item/CS_URS_2025_01/460941231"/>
    <hyperlink ref="F1252" r:id="rId141" display="https://podminky.urs.cz/item/CS_URS_2025_01/468094111"/>
    <hyperlink ref="F1255" r:id="rId142" display="https://podminky.urs.cz/item/CS_URS_2025_01/468094131"/>
    <hyperlink ref="F1266" r:id="rId143" display="https://podminky.urs.cz/item/CS_URS_2025_01/468101421"/>
    <hyperlink ref="F1269" r:id="rId144" display="https://podminky.urs.cz/item/CS_URS_2025_01/468101431"/>
    <hyperlink ref="F1272" r:id="rId145" display="https://podminky.urs.cz/item/CS_URS_2025_01/468111121"/>
    <hyperlink ref="F1275" r:id="rId146" display="https://podminky.urs.cz/item/CS_URS_2025_01/468112321"/>
    <hyperlink ref="F1278" r:id="rId147" display="https://podminky.urs.cz/item/CS_URS_2025_01/469971111"/>
    <hyperlink ref="F1281" r:id="rId148" display="https://podminky.urs.cz/item/CS_URS_2025_01/469971121"/>
    <hyperlink ref="F1285" r:id="rId149" display="https://podminky.urs.cz/item/CS_URS_2025_01/469972111"/>
    <hyperlink ref="F1288" r:id="rId150" display="https://podminky.urs.cz/item/CS_URS_2025_01/469972121"/>
    <hyperlink ref="F1292" r:id="rId151" display="https://podminky.urs.cz/item/CS_URS_2025_01/469973124"/>
    <hyperlink ref="F1295" r:id="rId152" display="https://podminky.urs.cz/item/CS_URS_2025_01/469981111"/>
    <hyperlink ref="F1299" r:id="rId153" display="https://podminky.urs.cz/item/CS_URS_2025_01/HZS1291"/>
    <hyperlink ref="F1307" r:id="rId154" display="https://podminky.urs.cz/item/CS_URS_2025_01/013254000"/>
    <hyperlink ref="F1311" r:id="rId155" display="https://podminky.urs.cz/item/CS_URS_2025_01/030001000"/>
    <hyperlink ref="F1317" r:id="rId156" display="https://podminky.urs.cz/item/CS_URS_2025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7" customFormat="1" ht="45" customHeight="1">
      <c r="B3" s="285"/>
      <c r="C3" s="286" t="s">
        <v>1875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1876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1877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1878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1879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1880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1881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1882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1883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1884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1885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1886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1887</v>
      </c>
      <c r="F19" s="292" t="s">
        <v>1888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1889</v>
      </c>
      <c r="F20" s="292" t="s">
        <v>1890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1891</v>
      </c>
      <c r="F21" s="292" t="s">
        <v>1892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1893</v>
      </c>
      <c r="F22" s="292" t="s">
        <v>1894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1895</v>
      </c>
      <c r="F23" s="292" t="s">
        <v>1896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1897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1898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1899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1900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1901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1902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1903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1904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1905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117</v>
      </c>
      <c r="F36" s="292"/>
      <c r="G36" s="292" t="s">
        <v>1906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1907</v>
      </c>
      <c r="F37" s="292"/>
      <c r="G37" s="292" t="s">
        <v>1908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55</v>
      </c>
      <c r="F38" s="292"/>
      <c r="G38" s="292" t="s">
        <v>1909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56</v>
      </c>
      <c r="F39" s="292"/>
      <c r="G39" s="292" t="s">
        <v>1910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118</v>
      </c>
      <c r="F40" s="292"/>
      <c r="G40" s="292" t="s">
        <v>1911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119</v>
      </c>
      <c r="F41" s="292"/>
      <c r="G41" s="292" t="s">
        <v>1912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1913</v>
      </c>
      <c r="F42" s="292"/>
      <c r="G42" s="292" t="s">
        <v>1914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1915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1916</v>
      </c>
      <c r="F44" s="292"/>
      <c r="G44" s="292" t="s">
        <v>1917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121</v>
      </c>
      <c r="F45" s="292"/>
      <c r="G45" s="292" t="s">
        <v>1918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1919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1920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1921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1922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1923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1924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1925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1926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1927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1928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1929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1930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1931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1932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1933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1934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1935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1936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1937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1938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1939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1940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1941</v>
      </c>
      <c r="D76" s="310"/>
      <c r="E76" s="310"/>
      <c r="F76" s="310" t="s">
        <v>1942</v>
      </c>
      <c r="G76" s="311"/>
      <c r="H76" s="310" t="s">
        <v>56</v>
      </c>
      <c r="I76" s="310" t="s">
        <v>59</v>
      </c>
      <c r="J76" s="310" t="s">
        <v>1943</v>
      </c>
      <c r="K76" s="309"/>
    </row>
    <row r="77" s="1" customFormat="1" ht="17.25" customHeight="1">
      <c r="B77" s="307"/>
      <c r="C77" s="312" t="s">
        <v>1944</v>
      </c>
      <c r="D77" s="312"/>
      <c r="E77" s="312"/>
      <c r="F77" s="313" t="s">
        <v>1945</v>
      </c>
      <c r="G77" s="314"/>
      <c r="H77" s="312"/>
      <c r="I77" s="312"/>
      <c r="J77" s="312" t="s">
        <v>1946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55</v>
      </c>
      <c r="D79" s="317"/>
      <c r="E79" s="317"/>
      <c r="F79" s="318" t="s">
        <v>1947</v>
      </c>
      <c r="G79" s="319"/>
      <c r="H79" s="295" t="s">
        <v>1948</v>
      </c>
      <c r="I79" s="295" t="s">
        <v>1949</v>
      </c>
      <c r="J79" s="295">
        <v>20</v>
      </c>
      <c r="K79" s="309"/>
    </row>
    <row r="80" s="1" customFormat="1" ht="15" customHeight="1">
      <c r="B80" s="307"/>
      <c r="C80" s="295" t="s">
        <v>1950</v>
      </c>
      <c r="D80" s="295"/>
      <c r="E80" s="295"/>
      <c r="F80" s="318" t="s">
        <v>1947</v>
      </c>
      <c r="G80" s="319"/>
      <c r="H80" s="295" t="s">
        <v>1951</v>
      </c>
      <c r="I80" s="295" t="s">
        <v>1949</v>
      </c>
      <c r="J80" s="295">
        <v>120</v>
      </c>
      <c r="K80" s="309"/>
    </row>
    <row r="81" s="1" customFormat="1" ht="15" customHeight="1">
      <c r="B81" s="320"/>
      <c r="C81" s="295" t="s">
        <v>1952</v>
      </c>
      <c r="D81" s="295"/>
      <c r="E81" s="295"/>
      <c r="F81" s="318" t="s">
        <v>1953</v>
      </c>
      <c r="G81" s="319"/>
      <c r="H81" s="295" t="s">
        <v>1954</v>
      </c>
      <c r="I81" s="295" t="s">
        <v>1949</v>
      </c>
      <c r="J81" s="295">
        <v>50</v>
      </c>
      <c r="K81" s="309"/>
    </row>
    <row r="82" s="1" customFormat="1" ht="15" customHeight="1">
      <c r="B82" s="320"/>
      <c r="C82" s="295" t="s">
        <v>1955</v>
      </c>
      <c r="D82" s="295"/>
      <c r="E82" s="295"/>
      <c r="F82" s="318" t="s">
        <v>1947</v>
      </c>
      <c r="G82" s="319"/>
      <c r="H82" s="295" t="s">
        <v>1956</v>
      </c>
      <c r="I82" s="295" t="s">
        <v>1957</v>
      </c>
      <c r="J82" s="295"/>
      <c r="K82" s="309"/>
    </row>
    <row r="83" s="1" customFormat="1" ht="15" customHeight="1">
      <c r="B83" s="320"/>
      <c r="C83" s="321" t="s">
        <v>1958</v>
      </c>
      <c r="D83" s="321"/>
      <c r="E83" s="321"/>
      <c r="F83" s="322" t="s">
        <v>1953</v>
      </c>
      <c r="G83" s="321"/>
      <c r="H83" s="321" t="s">
        <v>1959</v>
      </c>
      <c r="I83" s="321" t="s">
        <v>1949</v>
      </c>
      <c r="J83" s="321">
        <v>15</v>
      </c>
      <c r="K83" s="309"/>
    </row>
    <row r="84" s="1" customFormat="1" ht="15" customHeight="1">
      <c r="B84" s="320"/>
      <c r="C84" s="321" t="s">
        <v>1960</v>
      </c>
      <c r="D84" s="321"/>
      <c r="E84" s="321"/>
      <c r="F84" s="322" t="s">
        <v>1953</v>
      </c>
      <c r="G84" s="321"/>
      <c r="H84" s="321" t="s">
        <v>1961</v>
      </c>
      <c r="I84" s="321" t="s">
        <v>1949</v>
      </c>
      <c r="J84" s="321">
        <v>15</v>
      </c>
      <c r="K84" s="309"/>
    </row>
    <row r="85" s="1" customFormat="1" ht="15" customHeight="1">
      <c r="B85" s="320"/>
      <c r="C85" s="321" t="s">
        <v>1962</v>
      </c>
      <c r="D85" s="321"/>
      <c r="E85" s="321"/>
      <c r="F85" s="322" t="s">
        <v>1953</v>
      </c>
      <c r="G85" s="321"/>
      <c r="H85" s="321" t="s">
        <v>1963</v>
      </c>
      <c r="I85" s="321" t="s">
        <v>1949</v>
      </c>
      <c r="J85" s="321">
        <v>20</v>
      </c>
      <c r="K85" s="309"/>
    </row>
    <row r="86" s="1" customFormat="1" ht="15" customHeight="1">
      <c r="B86" s="320"/>
      <c r="C86" s="321" t="s">
        <v>1964</v>
      </c>
      <c r="D86" s="321"/>
      <c r="E86" s="321"/>
      <c r="F86" s="322" t="s">
        <v>1953</v>
      </c>
      <c r="G86" s="321"/>
      <c r="H86" s="321" t="s">
        <v>1965</v>
      </c>
      <c r="I86" s="321" t="s">
        <v>1949</v>
      </c>
      <c r="J86" s="321">
        <v>20</v>
      </c>
      <c r="K86" s="309"/>
    </row>
    <row r="87" s="1" customFormat="1" ht="15" customHeight="1">
      <c r="B87" s="320"/>
      <c r="C87" s="295" t="s">
        <v>1966</v>
      </c>
      <c r="D87" s="295"/>
      <c r="E87" s="295"/>
      <c r="F87" s="318" t="s">
        <v>1953</v>
      </c>
      <c r="G87" s="319"/>
      <c r="H87" s="295" t="s">
        <v>1967</v>
      </c>
      <c r="I87" s="295" t="s">
        <v>1949</v>
      </c>
      <c r="J87" s="295">
        <v>50</v>
      </c>
      <c r="K87" s="309"/>
    </row>
    <row r="88" s="1" customFormat="1" ht="15" customHeight="1">
      <c r="B88" s="320"/>
      <c r="C88" s="295" t="s">
        <v>1968</v>
      </c>
      <c r="D88" s="295"/>
      <c r="E88" s="295"/>
      <c r="F88" s="318" t="s">
        <v>1953</v>
      </c>
      <c r="G88" s="319"/>
      <c r="H88" s="295" t="s">
        <v>1969</v>
      </c>
      <c r="I88" s="295" t="s">
        <v>1949</v>
      </c>
      <c r="J88" s="295">
        <v>20</v>
      </c>
      <c r="K88" s="309"/>
    </row>
    <row r="89" s="1" customFormat="1" ht="15" customHeight="1">
      <c r="B89" s="320"/>
      <c r="C89" s="295" t="s">
        <v>1970</v>
      </c>
      <c r="D89" s="295"/>
      <c r="E89" s="295"/>
      <c r="F89" s="318" t="s">
        <v>1953</v>
      </c>
      <c r="G89" s="319"/>
      <c r="H89" s="295" t="s">
        <v>1971</v>
      </c>
      <c r="I89" s="295" t="s">
        <v>1949</v>
      </c>
      <c r="J89" s="295">
        <v>20</v>
      </c>
      <c r="K89" s="309"/>
    </row>
    <row r="90" s="1" customFormat="1" ht="15" customHeight="1">
      <c r="B90" s="320"/>
      <c r="C90" s="295" t="s">
        <v>1972</v>
      </c>
      <c r="D90" s="295"/>
      <c r="E90" s="295"/>
      <c r="F90" s="318" t="s">
        <v>1953</v>
      </c>
      <c r="G90" s="319"/>
      <c r="H90" s="295" t="s">
        <v>1973</v>
      </c>
      <c r="I90" s="295" t="s">
        <v>1949</v>
      </c>
      <c r="J90" s="295">
        <v>50</v>
      </c>
      <c r="K90" s="309"/>
    </row>
    <row r="91" s="1" customFormat="1" ht="15" customHeight="1">
      <c r="B91" s="320"/>
      <c r="C91" s="295" t="s">
        <v>1974</v>
      </c>
      <c r="D91" s="295"/>
      <c r="E91" s="295"/>
      <c r="F91" s="318" t="s">
        <v>1953</v>
      </c>
      <c r="G91" s="319"/>
      <c r="H91" s="295" t="s">
        <v>1974</v>
      </c>
      <c r="I91" s="295" t="s">
        <v>1949</v>
      </c>
      <c r="J91" s="295">
        <v>50</v>
      </c>
      <c r="K91" s="309"/>
    </row>
    <row r="92" s="1" customFormat="1" ht="15" customHeight="1">
      <c r="B92" s="320"/>
      <c r="C92" s="295" t="s">
        <v>1975</v>
      </c>
      <c r="D92" s="295"/>
      <c r="E92" s="295"/>
      <c r="F92" s="318" t="s">
        <v>1953</v>
      </c>
      <c r="G92" s="319"/>
      <c r="H92" s="295" t="s">
        <v>1976</v>
      </c>
      <c r="I92" s="295" t="s">
        <v>1949</v>
      </c>
      <c r="J92" s="295">
        <v>255</v>
      </c>
      <c r="K92" s="309"/>
    </row>
    <row r="93" s="1" customFormat="1" ht="15" customHeight="1">
      <c r="B93" s="320"/>
      <c r="C93" s="295" t="s">
        <v>1977</v>
      </c>
      <c r="D93" s="295"/>
      <c r="E93" s="295"/>
      <c r="F93" s="318" t="s">
        <v>1947</v>
      </c>
      <c r="G93" s="319"/>
      <c r="H93" s="295" t="s">
        <v>1978</v>
      </c>
      <c r="I93" s="295" t="s">
        <v>1979</v>
      </c>
      <c r="J93" s="295"/>
      <c r="K93" s="309"/>
    </row>
    <row r="94" s="1" customFormat="1" ht="15" customHeight="1">
      <c r="B94" s="320"/>
      <c r="C94" s="295" t="s">
        <v>1980</v>
      </c>
      <c r="D94" s="295"/>
      <c r="E94" s="295"/>
      <c r="F94" s="318" t="s">
        <v>1947</v>
      </c>
      <c r="G94" s="319"/>
      <c r="H94" s="295" t="s">
        <v>1981</v>
      </c>
      <c r="I94" s="295" t="s">
        <v>1982</v>
      </c>
      <c r="J94" s="295"/>
      <c r="K94" s="309"/>
    </row>
    <row r="95" s="1" customFormat="1" ht="15" customHeight="1">
      <c r="B95" s="320"/>
      <c r="C95" s="295" t="s">
        <v>1983</v>
      </c>
      <c r="D95" s="295"/>
      <c r="E95" s="295"/>
      <c r="F95" s="318" t="s">
        <v>1947</v>
      </c>
      <c r="G95" s="319"/>
      <c r="H95" s="295" t="s">
        <v>1983</v>
      </c>
      <c r="I95" s="295" t="s">
        <v>1982</v>
      </c>
      <c r="J95" s="295"/>
      <c r="K95" s="309"/>
    </row>
    <row r="96" s="1" customFormat="1" ht="15" customHeight="1">
      <c r="B96" s="320"/>
      <c r="C96" s="295" t="s">
        <v>40</v>
      </c>
      <c r="D96" s="295"/>
      <c r="E96" s="295"/>
      <c r="F96" s="318" t="s">
        <v>1947</v>
      </c>
      <c r="G96" s="319"/>
      <c r="H96" s="295" t="s">
        <v>1984</v>
      </c>
      <c r="I96" s="295" t="s">
        <v>1982</v>
      </c>
      <c r="J96" s="295"/>
      <c r="K96" s="309"/>
    </row>
    <row r="97" s="1" customFormat="1" ht="15" customHeight="1">
      <c r="B97" s="320"/>
      <c r="C97" s="295" t="s">
        <v>50</v>
      </c>
      <c r="D97" s="295"/>
      <c r="E97" s="295"/>
      <c r="F97" s="318" t="s">
        <v>1947</v>
      </c>
      <c r="G97" s="319"/>
      <c r="H97" s="295" t="s">
        <v>1985</v>
      </c>
      <c r="I97" s="295" t="s">
        <v>1982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1986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1941</v>
      </c>
      <c r="D103" s="310"/>
      <c r="E103" s="310"/>
      <c r="F103" s="310" t="s">
        <v>1942</v>
      </c>
      <c r="G103" s="311"/>
      <c r="H103" s="310" t="s">
        <v>56</v>
      </c>
      <c r="I103" s="310" t="s">
        <v>59</v>
      </c>
      <c r="J103" s="310" t="s">
        <v>1943</v>
      </c>
      <c r="K103" s="309"/>
    </row>
    <row r="104" s="1" customFormat="1" ht="17.25" customHeight="1">
      <c r="B104" s="307"/>
      <c r="C104" s="312" t="s">
        <v>1944</v>
      </c>
      <c r="D104" s="312"/>
      <c r="E104" s="312"/>
      <c r="F104" s="313" t="s">
        <v>1945</v>
      </c>
      <c r="G104" s="314"/>
      <c r="H104" s="312"/>
      <c r="I104" s="312"/>
      <c r="J104" s="312" t="s">
        <v>1946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55</v>
      </c>
      <c r="D106" s="317"/>
      <c r="E106" s="317"/>
      <c r="F106" s="318" t="s">
        <v>1947</v>
      </c>
      <c r="G106" s="295"/>
      <c r="H106" s="295" t="s">
        <v>1987</v>
      </c>
      <c r="I106" s="295" t="s">
        <v>1949</v>
      </c>
      <c r="J106" s="295">
        <v>20</v>
      </c>
      <c r="K106" s="309"/>
    </row>
    <row r="107" s="1" customFormat="1" ht="15" customHeight="1">
      <c r="B107" s="307"/>
      <c r="C107" s="295" t="s">
        <v>1950</v>
      </c>
      <c r="D107" s="295"/>
      <c r="E107" s="295"/>
      <c r="F107" s="318" t="s">
        <v>1947</v>
      </c>
      <c r="G107" s="295"/>
      <c r="H107" s="295" t="s">
        <v>1987</v>
      </c>
      <c r="I107" s="295" t="s">
        <v>1949</v>
      </c>
      <c r="J107" s="295">
        <v>120</v>
      </c>
      <c r="K107" s="309"/>
    </row>
    <row r="108" s="1" customFormat="1" ht="15" customHeight="1">
      <c r="B108" s="320"/>
      <c r="C108" s="295" t="s">
        <v>1952</v>
      </c>
      <c r="D108" s="295"/>
      <c r="E108" s="295"/>
      <c r="F108" s="318" t="s">
        <v>1953</v>
      </c>
      <c r="G108" s="295"/>
      <c r="H108" s="295" t="s">
        <v>1987</v>
      </c>
      <c r="I108" s="295" t="s">
        <v>1949</v>
      </c>
      <c r="J108" s="295">
        <v>50</v>
      </c>
      <c r="K108" s="309"/>
    </row>
    <row r="109" s="1" customFormat="1" ht="15" customHeight="1">
      <c r="B109" s="320"/>
      <c r="C109" s="295" t="s">
        <v>1955</v>
      </c>
      <c r="D109" s="295"/>
      <c r="E109" s="295"/>
      <c r="F109" s="318" t="s">
        <v>1947</v>
      </c>
      <c r="G109" s="295"/>
      <c r="H109" s="295" t="s">
        <v>1987</v>
      </c>
      <c r="I109" s="295" t="s">
        <v>1957</v>
      </c>
      <c r="J109" s="295"/>
      <c r="K109" s="309"/>
    </row>
    <row r="110" s="1" customFormat="1" ht="15" customHeight="1">
      <c r="B110" s="320"/>
      <c r="C110" s="295" t="s">
        <v>1966</v>
      </c>
      <c r="D110" s="295"/>
      <c r="E110" s="295"/>
      <c r="F110" s="318" t="s">
        <v>1953</v>
      </c>
      <c r="G110" s="295"/>
      <c r="H110" s="295" t="s">
        <v>1987</v>
      </c>
      <c r="I110" s="295" t="s">
        <v>1949</v>
      </c>
      <c r="J110" s="295">
        <v>50</v>
      </c>
      <c r="K110" s="309"/>
    </row>
    <row r="111" s="1" customFormat="1" ht="15" customHeight="1">
      <c r="B111" s="320"/>
      <c r="C111" s="295" t="s">
        <v>1974</v>
      </c>
      <c r="D111" s="295"/>
      <c r="E111" s="295"/>
      <c r="F111" s="318" t="s">
        <v>1953</v>
      </c>
      <c r="G111" s="295"/>
      <c r="H111" s="295" t="s">
        <v>1987</v>
      </c>
      <c r="I111" s="295" t="s">
        <v>1949</v>
      </c>
      <c r="J111" s="295">
        <v>50</v>
      </c>
      <c r="K111" s="309"/>
    </row>
    <row r="112" s="1" customFormat="1" ht="15" customHeight="1">
      <c r="B112" s="320"/>
      <c r="C112" s="295" t="s">
        <v>1972</v>
      </c>
      <c r="D112" s="295"/>
      <c r="E112" s="295"/>
      <c r="F112" s="318" t="s">
        <v>1953</v>
      </c>
      <c r="G112" s="295"/>
      <c r="H112" s="295" t="s">
        <v>1987</v>
      </c>
      <c r="I112" s="295" t="s">
        <v>1949</v>
      </c>
      <c r="J112" s="295">
        <v>50</v>
      </c>
      <c r="K112" s="309"/>
    </row>
    <row r="113" s="1" customFormat="1" ht="15" customHeight="1">
      <c r="B113" s="320"/>
      <c r="C113" s="295" t="s">
        <v>55</v>
      </c>
      <c r="D113" s="295"/>
      <c r="E113" s="295"/>
      <c r="F113" s="318" t="s">
        <v>1947</v>
      </c>
      <c r="G113" s="295"/>
      <c r="H113" s="295" t="s">
        <v>1988</v>
      </c>
      <c r="I113" s="295" t="s">
        <v>1949</v>
      </c>
      <c r="J113" s="295">
        <v>20</v>
      </c>
      <c r="K113" s="309"/>
    </row>
    <row r="114" s="1" customFormat="1" ht="15" customHeight="1">
      <c r="B114" s="320"/>
      <c r="C114" s="295" t="s">
        <v>1989</v>
      </c>
      <c r="D114" s="295"/>
      <c r="E114" s="295"/>
      <c r="F114" s="318" t="s">
        <v>1947</v>
      </c>
      <c r="G114" s="295"/>
      <c r="H114" s="295" t="s">
        <v>1990</v>
      </c>
      <c r="I114" s="295" t="s">
        <v>1949</v>
      </c>
      <c r="J114" s="295">
        <v>120</v>
      </c>
      <c r="K114" s="309"/>
    </row>
    <row r="115" s="1" customFormat="1" ht="15" customHeight="1">
      <c r="B115" s="320"/>
      <c r="C115" s="295" t="s">
        <v>40</v>
      </c>
      <c r="D115" s="295"/>
      <c r="E115" s="295"/>
      <c r="F115" s="318" t="s">
        <v>1947</v>
      </c>
      <c r="G115" s="295"/>
      <c r="H115" s="295" t="s">
        <v>1991</v>
      </c>
      <c r="I115" s="295" t="s">
        <v>1982</v>
      </c>
      <c r="J115" s="295"/>
      <c r="K115" s="309"/>
    </row>
    <row r="116" s="1" customFormat="1" ht="15" customHeight="1">
      <c r="B116" s="320"/>
      <c r="C116" s="295" t="s">
        <v>50</v>
      </c>
      <c r="D116" s="295"/>
      <c r="E116" s="295"/>
      <c r="F116" s="318" t="s">
        <v>1947</v>
      </c>
      <c r="G116" s="295"/>
      <c r="H116" s="295" t="s">
        <v>1992</v>
      </c>
      <c r="I116" s="295" t="s">
        <v>1982</v>
      </c>
      <c r="J116" s="295"/>
      <c r="K116" s="309"/>
    </row>
    <row r="117" s="1" customFormat="1" ht="15" customHeight="1">
      <c r="B117" s="320"/>
      <c r="C117" s="295" t="s">
        <v>59</v>
      </c>
      <c r="D117" s="295"/>
      <c r="E117" s="295"/>
      <c r="F117" s="318" t="s">
        <v>1947</v>
      </c>
      <c r="G117" s="295"/>
      <c r="H117" s="295" t="s">
        <v>1993</v>
      </c>
      <c r="I117" s="295" t="s">
        <v>1994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1995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1941</v>
      </c>
      <c r="D123" s="310"/>
      <c r="E123" s="310"/>
      <c r="F123" s="310" t="s">
        <v>1942</v>
      </c>
      <c r="G123" s="311"/>
      <c r="H123" s="310" t="s">
        <v>56</v>
      </c>
      <c r="I123" s="310" t="s">
        <v>59</v>
      </c>
      <c r="J123" s="310" t="s">
        <v>1943</v>
      </c>
      <c r="K123" s="339"/>
    </row>
    <row r="124" s="1" customFormat="1" ht="17.25" customHeight="1">
      <c r="B124" s="338"/>
      <c r="C124" s="312" t="s">
        <v>1944</v>
      </c>
      <c r="D124" s="312"/>
      <c r="E124" s="312"/>
      <c r="F124" s="313" t="s">
        <v>1945</v>
      </c>
      <c r="G124" s="314"/>
      <c r="H124" s="312"/>
      <c r="I124" s="312"/>
      <c r="J124" s="312" t="s">
        <v>1946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1950</v>
      </c>
      <c r="D126" s="317"/>
      <c r="E126" s="317"/>
      <c r="F126" s="318" t="s">
        <v>1947</v>
      </c>
      <c r="G126" s="295"/>
      <c r="H126" s="295" t="s">
        <v>1987</v>
      </c>
      <c r="I126" s="295" t="s">
        <v>1949</v>
      </c>
      <c r="J126" s="295">
        <v>120</v>
      </c>
      <c r="K126" s="343"/>
    </row>
    <row r="127" s="1" customFormat="1" ht="15" customHeight="1">
      <c r="B127" s="340"/>
      <c r="C127" s="295" t="s">
        <v>1996</v>
      </c>
      <c r="D127" s="295"/>
      <c r="E127" s="295"/>
      <c r="F127" s="318" t="s">
        <v>1947</v>
      </c>
      <c r="G127" s="295"/>
      <c r="H127" s="295" t="s">
        <v>1997</v>
      </c>
      <c r="I127" s="295" t="s">
        <v>1949</v>
      </c>
      <c r="J127" s="295" t="s">
        <v>1998</v>
      </c>
      <c r="K127" s="343"/>
    </row>
    <row r="128" s="1" customFormat="1" ht="15" customHeight="1">
      <c r="B128" s="340"/>
      <c r="C128" s="295" t="s">
        <v>1895</v>
      </c>
      <c r="D128" s="295"/>
      <c r="E128" s="295"/>
      <c r="F128" s="318" t="s">
        <v>1947</v>
      </c>
      <c r="G128" s="295"/>
      <c r="H128" s="295" t="s">
        <v>1999</v>
      </c>
      <c r="I128" s="295" t="s">
        <v>1949</v>
      </c>
      <c r="J128" s="295" t="s">
        <v>1998</v>
      </c>
      <c r="K128" s="343"/>
    </row>
    <row r="129" s="1" customFormat="1" ht="15" customHeight="1">
      <c r="B129" s="340"/>
      <c r="C129" s="295" t="s">
        <v>1958</v>
      </c>
      <c r="D129" s="295"/>
      <c r="E129" s="295"/>
      <c r="F129" s="318" t="s">
        <v>1953</v>
      </c>
      <c r="G129" s="295"/>
      <c r="H129" s="295" t="s">
        <v>1959</v>
      </c>
      <c r="I129" s="295" t="s">
        <v>1949</v>
      </c>
      <c r="J129" s="295">
        <v>15</v>
      </c>
      <c r="K129" s="343"/>
    </row>
    <row r="130" s="1" customFormat="1" ht="15" customHeight="1">
      <c r="B130" s="340"/>
      <c r="C130" s="321" t="s">
        <v>1960</v>
      </c>
      <c r="D130" s="321"/>
      <c r="E130" s="321"/>
      <c r="F130" s="322" t="s">
        <v>1953</v>
      </c>
      <c r="G130" s="321"/>
      <c r="H130" s="321" t="s">
        <v>1961</v>
      </c>
      <c r="I130" s="321" t="s">
        <v>1949</v>
      </c>
      <c r="J130" s="321">
        <v>15</v>
      </c>
      <c r="K130" s="343"/>
    </row>
    <row r="131" s="1" customFormat="1" ht="15" customHeight="1">
      <c r="B131" s="340"/>
      <c r="C131" s="321" t="s">
        <v>1962</v>
      </c>
      <c r="D131" s="321"/>
      <c r="E131" s="321"/>
      <c r="F131" s="322" t="s">
        <v>1953</v>
      </c>
      <c r="G131" s="321"/>
      <c r="H131" s="321" t="s">
        <v>1963</v>
      </c>
      <c r="I131" s="321" t="s">
        <v>1949</v>
      </c>
      <c r="J131" s="321">
        <v>20</v>
      </c>
      <c r="K131" s="343"/>
    </row>
    <row r="132" s="1" customFormat="1" ht="15" customHeight="1">
      <c r="B132" s="340"/>
      <c r="C132" s="321" t="s">
        <v>1964</v>
      </c>
      <c r="D132" s="321"/>
      <c r="E132" s="321"/>
      <c r="F132" s="322" t="s">
        <v>1953</v>
      </c>
      <c r="G132" s="321"/>
      <c r="H132" s="321" t="s">
        <v>1965</v>
      </c>
      <c r="I132" s="321" t="s">
        <v>1949</v>
      </c>
      <c r="J132" s="321">
        <v>20</v>
      </c>
      <c r="K132" s="343"/>
    </row>
    <row r="133" s="1" customFormat="1" ht="15" customHeight="1">
      <c r="B133" s="340"/>
      <c r="C133" s="295" t="s">
        <v>1952</v>
      </c>
      <c r="D133" s="295"/>
      <c r="E133" s="295"/>
      <c r="F133" s="318" t="s">
        <v>1953</v>
      </c>
      <c r="G133" s="295"/>
      <c r="H133" s="295" t="s">
        <v>1987</v>
      </c>
      <c r="I133" s="295" t="s">
        <v>1949</v>
      </c>
      <c r="J133" s="295">
        <v>50</v>
      </c>
      <c r="K133" s="343"/>
    </row>
    <row r="134" s="1" customFormat="1" ht="15" customHeight="1">
      <c r="B134" s="340"/>
      <c r="C134" s="295" t="s">
        <v>1966</v>
      </c>
      <c r="D134" s="295"/>
      <c r="E134" s="295"/>
      <c r="F134" s="318" t="s">
        <v>1953</v>
      </c>
      <c r="G134" s="295"/>
      <c r="H134" s="295" t="s">
        <v>1987</v>
      </c>
      <c r="I134" s="295" t="s">
        <v>1949</v>
      </c>
      <c r="J134" s="295">
        <v>50</v>
      </c>
      <c r="K134" s="343"/>
    </row>
    <row r="135" s="1" customFormat="1" ht="15" customHeight="1">
      <c r="B135" s="340"/>
      <c r="C135" s="295" t="s">
        <v>1972</v>
      </c>
      <c r="D135" s="295"/>
      <c r="E135" s="295"/>
      <c r="F135" s="318" t="s">
        <v>1953</v>
      </c>
      <c r="G135" s="295"/>
      <c r="H135" s="295" t="s">
        <v>1987</v>
      </c>
      <c r="I135" s="295" t="s">
        <v>1949</v>
      </c>
      <c r="J135" s="295">
        <v>50</v>
      </c>
      <c r="K135" s="343"/>
    </row>
    <row r="136" s="1" customFormat="1" ht="15" customHeight="1">
      <c r="B136" s="340"/>
      <c r="C136" s="295" t="s">
        <v>1974</v>
      </c>
      <c r="D136" s="295"/>
      <c r="E136" s="295"/>
      <c r="F136" s="318" t="s">
        <v>1953</v>
      </c>
      <c r="G136" s="295"/>
      <c r="H136" s="295" t="s">
        <v>1987</v>
      </c>
      <c r="I136" s="295" t="s">
        <v>1949</v>
      </c>
      <c r="J136" s="295">
        <v>50</v>
      </c>
      <c r="K136" s="343"/>
    </row>
    <row r="137" s="1" customFormat="1" ht="15" customHeight="1">
      <c r="B137" s="340"/>
      <c r="C137" s="295" t="s">
        <v>1975</v>
      </c>
      <c r="D137" s="295"/>
      <c r="E137" s="295"/>
      <c r="F137" s="318" t="s">
        <v>1953</v>
      </c>
      <c r="G137" s="295"/>
      <c r="H137" s="295" t="s">
        <v>2000</v>
      </c>
      <c r="I137" s="295" t="s">
        <v>1949</v>
      </c>
      <c r="J137" s="295">
        <v>255</v>
      </c>
      <c r="K137" s="343"/>
    </row>
    <row r="138" s="1" customFormat="1" ht="15" customHeight="1">
      <c r="B138" s="340"/>
      <c r="C138" s="295" t="s">
        <v>1977</v>
      </c>
      <c r="D138" s="295"/>
      <c r="E138" s="295"/>
      <c r="F138" s="318" t="s">
        <v>1947</v>
      </c>
      <c r="G138" s="295"/>
      <c r="H138" s="295" t="s">
        <v>2001</v>
      </c>
      <c r="I138" s="295" t="s">
        <v>1979</v>
      </c>
      <c r="J138" s="295"/>
      <c r="K138" s="343"/>
    </row>
    <row r="139" s="1" customFormat="1" ht="15" customHeight="1">
      <c r="B139" s="340"/>
      <c r="C139" s="295" t="s">
        <v>1980</v>
      </c>
      <c r="D139" s="295"/>
      <c r="E139" s="295"/>
      <c r="F139" s="318" t="s">
        <v>1947</v>
      </c>
      <c r="G139" s="295"/>
      <c r="H139" s="295" t="s">
        <v>2002</v>
      </c>
      <c r="I139" s="295" t="s">
        <v>1982</v>
      </c>
      <c r="J139" s="295"/>
      <c r="K139" s="343"/>
    </row>
    <row r="140" s="1" customFormat="1" ht="15" customHeight="1">
      <c r="B140" s="340"/>
      <c r="C140" s="295" t="s">
        <v>1983</v>
      </c>
      <c r="D140" s="295"/>
      <c r="E140" s="295"/>
      <c r="F140" s="318" t="s">
        <v>1947</v>
      </c>
      <c r="G140" s="295"/>
      <c r="H140" s="295" t="s">
        <v>1983</v>
      </c>
      <c r="I140" s="295" t="s">
        <v>1982</v>
      </c>
      <c r="J140" s="295"/>
      <c r="K140" s="343"/>
    </row>
    <row r="141" s="1" customFormat="1" ht="15" customHeight="1">
      <c r="B141" s="340"/>
      <c r="C141" s="295" t="s">
        <v>40</v>
      </c>
      <c r="D141" s="295"/>
      <c r="E141" s="295"/>
      <c r="F141" s="318" t="s">
        <v>1947</v>
      </c>
      <c r="G141" s="295"/>
      <c r="H141" s="295" t="s">
        <v>2003</v>
      </c>
      <c r="I141" s="295" t="s">
        <v>1982</v>
      </c>
      <c r="J141" s="295"/>
      <c r="K141" s="343"/>
    </row>
    <row r="142" s="1" customFormat="1" ht="15" customHeight="1">
      <c r="B142" s="340"/>
      <c r="C142" s="295" t="s">
        <v>2004</v>
      </c>
      <c r="D142" s="295"/>
      <c r="E142" s="295"/>
      <c r="F142" s="318" t="s">
        <v>1947</v>
      </c>
      <c r="G142" s="295"/>
      <c r="H142" s="295" t="s">
        <v>2005</v>
      </c>
      <c r="I142" s="295" t="s">
        <v>1982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2006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1941</v>
      </c>
      <c r="D148" s="310"/>
      <c r="E148" s="310"/>
      <c r="F148" s="310" t="s">
        <v>1942</v>
      </c>
      <c r="G148" s="311"/>
      <c r="H148" s="310" t="s">
        <v>56</v>
      </c>
      <c r="I148" s="310" t="s">
        <v>59</v>
      </c>
      <c r="J148" s="310" t="s">
        <v>1943</v>
      </c>
      <c r="K148" s="309"/>
    </row>
    <row r="149" s="1" customFormat="1" ht="17.25" customHeight="1">
      <c r="B149" s="307"/>
      <c r="C149" s="312" t="s">
        <v>1944</v>
      </c>
      <c r="D149" s="312"/>
      <c r="E149" s="312"/>
      <c r="F149" s="313" t="s">
        <v>1945</v>
      </c>
      <c r="G149" s="314"/>
      <c r="H149" s="312"/>
      <c r="I149" s="312"/>
      <c r="J149" s="312" t="s">
        <v>1946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1950</v>
      </c>
      <c r="D151" s="295"/>
      <c r="E151" s="295"/>
      <c r="F151" s="348" t="s">
        <v>1947</v>
      </c>
      <c r="G151" s="295"/>
      <c r="H151" s="347" t="s">
        <v>1987</v>
      </c>
      <c r="I151" s="347" t="s">
        <v>1949</v>
      </c>
      <c r="J151" s="347">
        <v>120</v>
      </c>
      <c r="K151" s="343"/>
    </row>
    <row r="152" s="1" customFormat="1" ht="15" customHeight="1">
      <c r="B152" s="320"/>
      <c r="C152" s="347" t="s">
        <v>1996</v>
      </c>
      <c r="D152" s="295"/>
      <c r="E152" s="295"/>
      <c r="F152" s="348" t="s">
        <v>1947</v>
      </c>
      <c r="G152" s="295"/>
      <c r="H152" s="347" t="s">
        <v>2007</v>
      </c>
      <c r="I152" s="347" t="s">
        <v>1949</v>
      </c>
      <c r="J152" s="347" t="s">
        <v>1998</v>
      </c>
      <c r="K152" s="343"/>
    </row>
    <row r="153" s="1" customFormat="1" ht="15" customHeight="1">
      <c r="B153" s="320"/>
      <c r="C153" s="347" t="s">
        <v>1895</v>
      </c>
      <c r="D153" s="295"/>
      <c r="E153" s="295"/>
      <c r="F153" s="348" t="s">
        <v>1947</v>
      </c>
      <c r="G153" s="295"/>
      <c r="H153" s="347" t="s">
        <v>2008</v>
      </c>
      <c r="I153" s="347" t="s">
        <v>1949</v>
      </c>
      <c r="J153" s="347" t="s">
        <v>1998</v>
      </c>
      <c r="K153" s="343"/>
    </row>
    <row r="154" s="1" customFormat="1" ht="15" customHeight="1">
      <c r="B154" s="320"/>
      <c r="C154" s="347" t="s">
        <v>1952</v>
      </c>
      <c r="D154" s="295"/>
      <c r="E154" s="295"/>
      <c r="F154" s="348" t="s">
        <v>1953</v>
      </c>
      <c r="G154" s="295"/>
      <c r="H154" s="347" t="s">
        <v>1987</v>
      </c>
      <c r="I154" s="347" t="s">
        <v>1949</v>
      </c>
      <c r="J154" s="347">
        <v>50</v>
      </c>
      <c r="K154" s="343"/>
    </row>
    <row r="155" s="1" customFormat="1" ht="15" customHeight="1">
      <c r="B155" s="320"/>
      <c r="C155" s="347" t="s">
        <v>1955</v>
      </c>
      <c r="D155" s="295"/>
      <c r="E155" s="295"/>
      <c r="F155" s="348" t="s">
        <v>1947</v>
      </c>
      <c r="G155" s="295"/>
      <c r="H155" s="347" t="s">
        <v>1987</v>
      </c>
      <c r="I155" s="347" t="s">
        <v>1957</v>
      </c>
      <c r="J155" s="347"/>
      <c r="K155" s="343"/>
    </row>
    <row r="156" s="1" customFormat="1" ht="15" customHeight="1">
      <c r="B156" s="320"/>
      <c r="C156" s="347" t="s">
        <v>1966</v>
      </c>
      <c r="D156" s="295"/>
      <c r="E156" s="295"/>
      <c r="F156" s="348" t="s">
        <v>1953</v>
      </c>
      <c r="G156" s="295"/>
      <c r="H156" s="347" t="s">
        <v>1987</v>
      </c>
      <c r="I156" s="347" t="s">
        <v>1949</v>
      </c>
      <c r="J156" s="347">
        <v>50</v>
      </c>
      <c r="K156" s="343"/>
    </row>
    <row r="157" s="1" customFormat="1" ht="15" customHeight="1">
      <c r="B157" s="320"/>
      <c r="C157" s="347" t="s">
        <v>1974</v>
      </c>
      <c r="D157" s="295"/>
      <c r="E157" s="295"/>
      <c r="F157" s="348" t="s">
        <v>1953</v>
      </c>
      <c r="G157" s="295"/>
      <c r="H157" s="347" t="s">
        <v>1987</v>
      </c>
      <c r="I157" s="347" t="s">
        <v>1949</v>
      </c>
      <c r="J157" s="347">
        <v>50</v>
      </c>
      <c r="K157" s="343"/>
    </row>
    <row r="158" s="1" customFormat="1" ht="15" customHeight="1">
      <c r="B158" s="320"/>
      <c r="C158" s="347" t="s">
        <v>1972</v>
      </c>
      <c r="D158" s="295"/>
      <c r="E158" s="295"/>
      <c r="F158" s="348" t="s">
        <v>1953</v>
      </c>
      <c r="G158" s="295"/>
      <c r="H158" s="347" t="s">
        <v>1987</v>
      </c>
      <c r="I158" s="347" t="s">
        <v>1949</v>
      </c>
      <c r="J158" s="347">
        <v>50</v>
      </c>
      <c r="K158" s="343"/>
    </row>
    <row r="159" s="1" customFormat="1" ht="15" customHeight="1">
      <c r="B159" s="320"/>
      <c r="C159" s="347" t="s">
        <v>84</v>
      </c>
      <c r="D159" s="295"/>
      <c r="E159" s="295"/>
      <c r="F159" s="348" t="s">
        <v>1947</v>
      </c>
      <c r="G159" s="295"/>
      <c r="H159" s="347" t="s">
        <v>2009</v>
      </c>
      <c r="I159" s="347" t="s">
        <v>1949</v>
      </c>
      <c r="J159" s="347" t="s">
        <v>2010</v>
      </c>
      <c r="K159" s="343"/>
    </row>
    <row r="160" s="1" customFormat="1" ht="15" customHeight="1">
      <c r="B160" s="320"/>
      <c r="C160" s="347" t="s">
        <v>2011</v>
      </c>
      <c r="D160" s="295"/>
      <c r="E160" s="295"/>
      <c r="F160" s="348" t="s">
        <v>1947</v>
      </c>
      <c r="G160" s="295"/>
      <c r="H160" s="347" t="s">
        <v>2012</v>
      </c>
      <c r="I160" s="347" t="s">
        <v>1982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2013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1941</v>
      </c>
      <c r="D166" s="310"/>
      <c r="E166" s="310"/>
      <c r="F166" s="310" t="s">
        <v>1942</v>
      </c>
      <c r="G166" s="352"/>
      <c r="H166" s="353" t="s">
        <v>56</v>
      </c>
      <c r="I166" s="353" t="s">
        <v>59</v>
      </c>
      <c r="J166" s="310" t="s">
        <v>1943</v>
      </c>
      <c r="K166" s="287"/>
    </row>
    <row r="167" s="1" customFormat="1" ht="17.25" customHeight="1">
      <c r="B167" s="288"/>
      <c r="C167" s="312" t="s">
        <v>1944</v>
      </c>
      <c r="D167" s="312"/>
      <c r="E167" s="312"/>
      <c r="F167" s="313" t="s">
        <v>1945</v>
      </c>
      <c r="G167" s="354"/>
      <c r="H167" s="355"/>
      <c r="I167" s="355"/>
      <c r="J167" s="312" t="s">
        <v>1946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1950</v>
      </c>
      <c r="D169" s="295"/>
      <c r="E169" s="295"/>
      <c r="F169" s="318" t="s">
        <v>1947</v>
      </c>
      <c r="G169" s="295"/>
      <c r="H169" s="295" t="s">
        <v>1987</v>
      </c>
      <c r="I169" s="295" t="s">
        <v>1949</v>
      </c>
      <c r="J169" s="295">
        <v>120</v>
      </c>
      <c r="K169" s="343"/>
    </row>
    <row r="170" s="1" customFormat="1" ht="15" customHeight="1">
      <c r="B170" s="320"/>
      <c r="C170" s="295" t="s">
        <v>1996</v>
      </c>
      <c r="D170" s="295"/>
      <c r="E170" s="295"/>
      <c r="F170" s="318" t="s">
        <v>1947</v>
      </c>
      <c r="G170" s="295"/>
      <c r="H170" s="295" t="s">
        <v>1997</v>
      </c>
      <c r="I170" s="295" t="s">
        <v>1949</v>
      </c>
      <c r="J170" s="295" t="s">
        <v>1998</v>
      </c>
      <c r="K170" s="343"/>
    </row>
    <row r="171" s="1" customFormat="1" ht="15" customHeight="1">
      <c r="B171" s="320"/>
      <c r="C171" s="295" t="s">
        <v>1895</v>
      </c>
      <c r="D171" s="295"/>
      <c r="E171" s="295"/>
      <c r="F171" s="318" t="s">
        <v>1947</v>
      </c>
      <c r="G171" s="295"/>
      <c r="H171" s="295" t="s">
        <v>2014</v>
      </c>
      <c r="I171" s="295" t="s">
        <v>1949</v>
      </c>
      <c r="J171" s="295" t="s">
        <v>1998</v>
      </c>
      <c r="K171" s="343"/>
    </row>
    <row r="172" s="1" customFormat="1" ht="15" customHeight="1">
      <c r="B172" s="320"/>
      <c r="C172" s="295" t="s">
        <v>1952</v>
      </c>
      <c r="D172" s="295"/>
      <c r="E172" s="295"/>
      <c r="F172" s="318" t="s">
        <v>1953</v>
      </c>
      <c r="G172" s="295"/>
      <c r="H172" s="295" t="s">
        <v>2014</v>
      </c>
      <c r="I172" s="295" t="s">
        <v>1949</v>
      </c>
      <c r="J172" s="295">
        <v>50</v>
      </c>
      <c r="K172" s="343"/>
    </row>
    <row r="173" s="1" customFormat="1" ht="15" customHeight="1">
      <c r="B173" s="320"/>
      <c r="C173" s="295" t="s">
        <v>1955</v>
      </c>
      <c r="D173" s="295"/>
      <c r="E173" s="295"/>
      <c r="F173" s="318" t="s">
        <v>1947</v>
      </c>
      <c r="G173" s="295"/>
      <c r="H173" s="295" t="s">
        <v>2014</v>
      </c>
      <c r="I173" s="295" t="s">
        <v>1957</v>
      </c>
      <c r="J173" s="295"/>
      <c r="K173" s="343"/>
    </row>
    <row r="174" s="1" customFormat="1" ht="15" customHeight="1">
      <c r="B174" s="320"/>
      <c r="C174" s="295" t="s">
        <v>1966</v>
      </c>
      <c r="D174" s="295"/>
      <c r="E174" s="295"/>
      <c r="F174" s="318" t="s">
        <v>1953</v>
      </c>
      <c r="G174" s="295"/>
      <c r="H174" s="295" t="s">
        <v>2014</v>
      </c>
      <c r="I174" s="295" t="s">
        <v>1949</v>
      </c>
      <c r="J174" s="295">
        <v>50</v>
      </c>
      <c r="K174" s="343"/>
    </row>
    <row r="175" s="1" customFormat="1" ht="15" customHeight="1">
      <c r="B175" s="320"/>
      <c r="C175" s="295" t="s">
        <v>1974</v>
      </c>
      <c r="D175" s="295"/>
      <c r="E175" s="295"/>
      <c r="F175" s="318" t="s">
        <v>1953</v>
      </c>
      <c r="G175" s="295"/>
      <c r="H175" s="295" t="s">
        <v>2014</v>
      </c>
      <c r="I175" s="295" t="s">
        <v>1949</v>
      </c>
      <c r="J175" s="295">
        <v>50</v>
      </c>
      <c r="K175" s="343"/>
    </row>
    <row r="176" s="1" customFormat="1" ht="15" customHeight="1">
      <c r="B176" s="320"/>
      <c r="C176" s="295" t="s">
        <v>1972</v>
      </c>
      <c r="D176" s="295"/>
      <c r="E176" s="295"/>
      <c r="F176" s="318" t="s">
        <v>1953</v>
      </c>
      <c r="G176" s="295"/>
      <c r="H176" s="295" t="s">
        <v>2014</v>
      </c>
      <c r="I176" s="295" t="s">
        <v>1949</v>
      </c>
      <c r="J176" s="295">
        <v>50</v>
      </c>
      <c r="K176" s="343"/>
    </row>
    <row r="177" s="1" customFormat="1" ht="15" customHeight="1">
      <c r="B177" s="320"/>
      <c r="C177" s="295" t="s">
        <v>117</v>
      </c>
      <c r="D177" s="295"/>
      <c r="E177" s="295"/>
      <c r="F177" s="318" t="s">
        <v>1947</v>
      </c>
      <c r="G177" s="295"/>
      <c r="H177" s="295" t="s">
        <v>2015</v>
      </c>
      <c r="I177" s="295" t="s">
        <v>2016</v>
      </c>
      <c r="J177" s="295"/>
      <c r="K177" s="343"/>
    </row>
    <row r="178" s="1" customFormat="1" ht="15" customHeight="1">
      <c r="B178" s="320"/>
      <c r="C178" s="295" t="s">
        <v>59</v>
      </c>
      <c r="D178" s="295"/>
      <c r="E178" s="295"/>
      <c r="F178" s="318" t="s">
        <v>1947</v>
      </c>
      <c r="G178" s="295"/>
      <c r="H178" s="295" t="s">
        <v>2017</v>
      </c>
      <c r="I178" s="295" t="s">
        <v>2018</v>
      </c>
      <c r="J178" s="295">
        <v>1</v>
      </c>
      <c r="K178" s="343"/>
    </row>
    <row r="179" s="1" customFormat="1" ht="15" customHeight="1">
      <c r="B179" s="320"/>
      <c r="C179" s="295" t="s">
        <v>55</v>
      </c>
      <c r="D179" s="295"/>
      <c r="E179" s="295"/>
      <c r="F179" s="318" t="s">
        <v>1947</v>
      </c>
      <c r="G179" s="295"/>
      <c r="H179" s="295" t="s">
        <v>2019</v>
      </c>
      <c r="I179" s="295" t="s">
        <v>1949</v>
      </c>
      <c r="J179" s="295">
        <v>20</v>
      </c>
      <c r="K179" s="343"/>
    </row>
    <row r="180" s="1" customFormat="1" ht="15" customHeight="1">
      <c r="B180" s="320"/>
      <c r="C180" s="295" t="s">
        <v>56</v>
      </c>
      <c r="D180" s="295"/>
      <c r="E180" s="295"/>
      <c r="F180" s="318" t="s">
        <v>1947</v>
      </c>
      <c r="G180" s="295"/>
      <c r="H180" s="295" t="s">
        <v>2020</v>
      </c>
      <c r="I180" s="295" t="s">
        <v>1949</v>
      </c>
      <c r="J180" s="295">
        <v>255</v>
      </c>
      <c r="K180" s="343"/>
    </row>
    <row r="181" s="1" customFormat="1" ht="15" customHeight="1">
      <c r="B181" s="320"/>
      <c r="C181" s="295" t="s">
        <v>118</v>
      </c>
      <c r="D181" s="295"/>
      <c r="E181" s="295"/>
      <c r="F181" s="318" t="s">
        <v>1947</v>
      </c>
      <c r="G181" s="295"/>
      <c r="H181" s="295" t="s">
        <v>1911</v>
      </c>
      <c r="I181" s="295" t="s">
        <v>1949</v>
      </c>
      <c r="J181" s="295">
        <v>10</v>
      </c>
      <c r="K181" s="343"/>
    </row>
    <row r="182" s="1" customFormat="1" ht="15" customHeight="1">
      <c r="B182" s="320"/>
      <c r="C182" s="295" t="s">
        <v>119</v>
      </c>
      <c r="D182" s="295"/>
      <c r="E182" s="295"/>
      <c r="F182" s="318" t="s">
        <v>1947</v>
      </c>
      <c r="G182" s="295"/>
      <c r="H182" s="295" t="s">
        <v>2021</v>
      </c>
      <c r="I182" s="295" t="s">
        <v>1982</v>
      </c>
      <c r="J182" s="295"/>
      <c r="K182" s="343"/>
    </row>
    <row r="183" s="1" customFormat="1" ht="15" customHeight="1">
      <c r="B183" s="320"/>
      <c r="C183" s="295" t="s">
        <v>2022</v>
      </c>
      <c r="D183" s="295"/>
      <c r="E183" s="295"/>
      <c r="F183" s="318" t="s">
        <v>1947</v>
      </c>
      <c r="G183" s="295"/>
      <c r="H183" s="295" t="s">
        <v>2023</v>
      </c>
      <c r="I183" s="295" t="s">
        <v>1982</v>
      </c>
      <c r="J183" s="295"/>
      <c r="K183" s="343"/>
    </row>
    <row r="184" s="1" customFormat="1" ht="15" customHeight="1">
      <c r="B184" s="320"/>
      <c r="C184" s="295" t="s">
        <v>2011</v>
      </c>
      <c r="D184" s="295"/>
      <c r="E184" s="295"/>
      <c r="F184" s="318" t="s">
        <v>1947</v>
      </c>
      <c r="G184" s="295"/>
      <c r="H184" s="295" t="s">
        <v>2024</v>
      </c>
      <c r="I184" s="295" t="s">
        <v>1982</v>
      </c>
      <c r="J184" s="295"/>
      <c r="K184" s="343"/>
    </row>
    <row r="185" s="1" customFormat="1" ht="15" customHeight="1">
      <c r="B185" s="320"/>
      <c r="C185" s="295" t="s">
        <v>121</v>
      </c>
      <c r="D185" s="295"/>
      <c r="E185" s="295"/>
      <c r="F185" s="318" t="s">
        <v>1953</v>
      </c>
      <c r="G185" s="295"/>
      <c r="H185" s="295" t="s">
        <v>2025</v>
      </c>
      <c r="I185" s="295" t="s">
        <v>1949</v>
      </c>
      <c r="J185" s="295">
        <v>50</v>
      </c>
      <c r="K185" s="343"/>
    </row>
    <row r="186" s="1" customFormat="1" ht="15" customHeight="1">
      <c r="B186" s="320"/>
      <c r="C186" s="295" t="s">
        <v>2026</v>
      </c>
      <c r="D186" s="295"/>
      <c r="E186" s="295"/>
      <c r="F186" s="318" t="s">
        <v>1953</v>
      </c>
      <c r="G186" s="295"/>
      <c r="H186" s="295" t="s">
        <v>2027</v>
      </c>
      <c r="I186" s="295" t="s">
        <v>2028</v>
      </c>
      <c r="J186" s="295"/>
      <c r="K186" s="343"/>
    </row>
    <row r="187" s="1" customFormat="1" ht="15" customHeight="1">
      <c r="B187" s="320"/>
      <c r="C187" s="295" t="s">
        <v>2029</v>
      </c>
      <c r="D187" s="295"/>
      <c r="E187" s="295"/>
      <c r="F187" s="318" t="s">
        <v>1953</v>
      </c>
      <c r="G187" s="295"/>
      <c r="H187" s="295" t="s">
        <v>2030</v>
      </c>
      <c r="I187" s="295" t="s">
        <v>2028</v>
      </c>
      <c r="J187" s="295"/>
      <c r="K187" s="343"/>
    </row>
    <row r="188" s="1" customFormat="1" ht="15" customHeight="1">
      <c r="B188" s="320"/>
      <c r="C188" s="295" t="s">
        <v>2031</v>
      </c>
      <c r="D188" s="295"/>
      <c r="E188" s="295"/>
      <c r="F188" s="318" t="s">
        <v>1953</v>
      </c>
      <c r="G188" s="295"/>
      <c r="H188" s="295" t="s">
        <v>2032</v>
      </c>
      <c r="I188" s="295" t="s">
        <v>2028</v>
      </c>
      <c r="J188" s="295"/>
      <c r="K188" s="343"/>
    </row>
    <row r="189" s="1" customFormat="1" ht="15" customHeight="1">
      <c r="B189" s="320"/>
      <c r="C189" s="356" t="s">
        <v>2033</v>
      </c>
      <c r="D189" s="295"/>
      <c r="E189" s="295"/>
      <c r="F189" s="318" t="s">
        <v>1953</v>
      </c>
      <c r="G189" s="295"/>
      <c r="H189" s="295" t="s">
        <v>2034</v>
      </c>
      <c r="I189" s="295" t="s">
        <v>2035</v>
      </c>
      <c r="J189" s="357" t="s">
        <v>2036</v>
      </c>
      <c r="K189" s="343"/>
    </row>
    <row r="190" s="18" customFormat="1" ht="15" customHeight="1">
      <c r="B190" s="358"/>
      <c r="C190" s="359" t="s">
        <v>2037</v>
      </c>
      <c r="D190" s="360"/>
      <c r="E190" s="360"/>
      <c r="F190" s="361" t="s">
        <v>1953</v>
      </c>
      <c r="G190" s="360"/>
      <c r="H190" s="360" t="s">
        <v>2038</v>
      </c>
      <c r="I190" s="360" t="s">
        <v>2035</v>
      </c>
      <c r="J190" s="362" t="s">
        <v>2036</v>
      </c>
      <c r="K190" s="363"/>
    </row>
    <row r="191" s="1" customFormat="1" ht="15" customHeight="1">
      <c r="B191" s="320"/>
      <c r="C191" s="356" t="s">
        <v>44</v>
      </c>
      <c r="D191" s="295"/>
      <c r="E191" s="295"/>
      <c r="F191" s="318" t="s">
        <v>1947</v>
      </c>
      <c r="G191" s="295"/>
      <c r="H191" s="292" t="s">
        <v>2039</v>
      </c>
      <c r="I191" s="295" t="s">
        <v>2040</v>
      </c>
      <c r="J191" s="295"/>
      <c r="K191" s="343"/>
    </row>
    <row r="192" s="1" customFormat="1" ht="15" customHeight="1">
      <c r="B192" s="320"/>
      <c r="C192" s="356" t="s">
        <v>2041</v>
      </c>
      <c r="D192" s="295"/>
      <c r="E192" s="295"/>
      <c r="F192" s="318" t="s">
        <v>1947</v>
      </c>
      <c r="G192" s="295"/>
      <c r="H192" s="295" t="s">
        <v>2042</v>
      </c>
      <c r="I192" s="295" t="s">
        <v>1982</v>
      </c>
      <c r="J192" s="295"/>
      <c r="K192" s="343"/>
    </row>
    <row r="193" s="1" customFormat="1" ht="15" customHeight="1">
      <c r="B193" s="320"/>
      <c r="C193" s="356" t="s">
        <v>2043</v>
      </c>
      <c r="D193" s="295"/>
      <c r="E193" s="295"/>
      <c r="F193" s="318" t="s">
        <v>1947</v>
      </c>
      <c r="G193" s="295"/>
      <c r="H193" s="295" t="s">
        <v>2044</v>
      </c>
      <c r="I193" s="295" t="s">
        <v>1982</v>
      </c>
      <c r="J193" s="295"/>
      <c r="K193" s="343"/>
    </row>
    <row r="194" s="1" customFormat="1" ht="15" customHeight="1">
      <c r="B194" s="320"/>
      <c r="C194" s="356" t="s">
        <v>2045</v>
      </c>
      <c r="D194" s="295"/>
      <c r="E194" s="295"/>
      <c r="F194" s="318" t="s">
        <v>1953</v>
      </c>
      <c r="G194" s="295"/>
      <c r="H194" s="295" t="s">
        <v>2046</v>
      </c>
      <c r="I194" s="295" t="s">
        <v>1982</v>
      </c>
      <c r="J194" s="295"/>
      <c r="K194" s="343"/>
    </row>
    <row r="195" s="1" customFormat="1" ht="15" customHeight="1">
      <c r="B195" s="349"/>
      <c r="C195" s="364"/>
      <c r="D195" s="329"/>
      <c r="E195" s="329"/>
      <c r="F195" s="329"/>
      <c r="G195" s="329"/>
      <c r="H195" s="329"/>
      <c r="I195" s="329"/>
      <c r="J195" s="329"/>
      <c r="K195" s="350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31"/>
      <c r="C197" s="341"/>
      <c r="D197" s="341"/>
      <c r="E197" s="341"/>
      <c r="F197" s="351"/>
      <c r="G197" s="341"/>
      <c r="H197" s="341"/>
      <c r="I197" s="341"/>
      <c r="J197" s="341"/>
      <c r="K197" s="331"/>
    </row>
    <row r="198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="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1">
      <c r="B200" s="285"/>
      <c r="C200" s="286" t="s">
        <v>2047</v>
      </c>
      <c r="D200" s="286"/>
      <c r="E200" s="286"/>
      <c r="F200" s="286"/>
      <c r="G200" s="286"/>
      <c r="H200" s="286"/>
      <c r="I200" s="286"/>
      <c r="J200" s="286"/>
      <c r="K200" s="287"/>
    </row>
    <row r="201" s="1" customFormat="1" ht="25.5" customHeight="1">
      <c r="B201" s="285"/>
      <c r="C201" s="365" t="s">
        <v>2048</v>
      </c>
      <c r="D201" s="365"/>
      <c r="E201" s="365"/>
      <c r="F201" s="365" t="s">
        <v>2049</v>
      </c>
      <c r="G201" s="366"/>
      <c r="H201" s="365" t="s">
        <v>2050</v>
      </c>
      <c r="I201" s="365"/>
      <c r="J201" s="365"/>
      <c r="K201" s="287"/>
    </row>
    <row r="202" s="1" customFormat="1" ht="5.25" customHeight="1">
      <c r="B202" s="320"/>
      <c r="C202" s="315"/>
      <c r="D202" s="315"/>
      <c r="E202" s="315"/>
      <c r="F202" s="315"/>
      <c r="G202" s="341"/>
      <c r="H202" s="315"/>
      <c r="I202" s="315"/>
      <c r="J202" s="315"/>
      <c r="K202" s="343"/>
    </row>
    <row r="203" s="1" customFormat="1" ht="15" customHeight="1">
      <c r="B203" s="320"/>
      <c r="C203" s="295" t="s">
        <v>2040</v>
      </c>
      <c r="D203" s="295"/>
      <c r="E203" s="295"/>
      <c r="F203" s="318" t="s">
        <v>45</v>
      </c>
      <c r="G203" s="295"/>
      <c r="H203" s="295" t="s">
        <v>2051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46</v>
      </c>
      <c r="G204" s="295"/>
      <c r="H204" s="295" t="s">
        <v>2052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49</v>
      </c>
      <c r="G205" s="295"/>
      <c r="H205" s="295" t="s">
        <v>2053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47</v>
      </c>
      <c r="G206" s="295"/>
      <c r="H206" s="295" t="s">
        <v>2054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 t="s">
        <v>48</v>
      </c>
      <c r="G207" s="295"/>
      <c r="H207" s="295" t="s">
        <v>2055</v>
      </c>
      <c r="I207" s="295"/>
      <c r="J207" s="295"/>
      <c r="K207" s="343"/>
    </row>
    <row r="208" s="1" customFormat="1" ht="15" customHeight="1">
      <c r="B208" s="320"/>
      <c r="C208" s="295"/>
      <c r="D208" s="295"/>
      <c r="E208" s="295"/>
      <c r="F208" s="318"/>
      <c r="G208" s="295"/>
      <c r="H208" s="295"/>
      <c r="I208" s="295"/>
      <c r="J208" s="295"/>
      <c r="K208" s="343"/>
    </row>
    <row r="209" s="1" customFormat="1" ht="15" customHeight="1">
      <c r="B209" s="320"/>
      <c r="C209" s="295" t="s">
        <v>1994</v>
      </c>
      <c r="D209" s="295"/>
      <c r="E209" s="295"/>
      <c r="F209" s="318" t="s">
        <v>78</v>
      </c>
      <c r="G209" s="295"/>
      <c r="H209" s="295" t="s">
        <v>2056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1889</v>
      </c>
      <c r="G210" s="295"/>
      <c r="H210" s="295" t="s">
        <v>1890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1887</v>
      </c>
      <c r="G211" s="295"/>
      <c r="H211" s="295" t="s">
        <v>2057</v>
      </c>
      <c r="I211" s="295"/>
      <c r="J211" s="295"/>
      <c r="K211" s="343"/>
    </row>
    <row r="212" s="1" customFormat="1" ht="15" customHeight="1">
      <c r="B212" s="367"/>
      <c r="C212" s="295"/>
      <c r="D212" s="295"/>
      <c r="E212" s="295"/>
      <c r="F212" s="318" t="s">
        <v>1891</v>
      </c>
      <c r="G212" s="356"/>
      <c r="H212" s="347" t="s">
        <v>1892</v>
      </c>
      <c r="I212" s="347"/>
      <c r="J212" s="347"/>
      <c r="K212" s="368"/>
    </row>
    <row r="213" s="1" customFormat="1" ht="15" customHeight="1">
      <c r="B213" s="367"/>
      <c r="C213" s="295"/>
      <c r="D213" s="295"/>
      <c r="E213" s="295"/>
      <c r="F213" s="318" t="s">
        <v>1893</v>
      </c>
      <c r="G213" s="356"/>
      <c r="H213" s="347" t="s">
        <v>2058</v>
      </c>
      <c r="I213" s="347"/>
      <c r="J213" s="347"/>
      <c r="K213" s="368"/>
    </row>
    <row r="214" s="1" customFormat="1" ht="15" customHeight="1">
      <c r="B214" s="367"/>
      <c r="C214" s="295"/>
      <c r="D214" s="295"/>
      <c r="E214" s="295"/>
      <c r="F214" s="318"/>
      <c r="G214" s="356"/>
      <c r="H214" s="347"/>
      <c r="I214" s="347"/>
      <c r="J214" s="347"/>
      <c r="K214" s="368"/>
    </row>
    <row r="215" s="1" customFormat="1" ht="15" customHeight="1">
      <c r="B215" s="367"/>
      <c r="C215" s="295" t="s">
        <v>2018</v>
      </c>
      <c r="D215" s="295"/>
      <c r="E215" s="295"/>
      <c r="F215" s="318">
        <v>1</v>
      </c>
      <c r="G215" s="356"/>
      <c r="H215" s="347" t="s">
        <v>2059</v>
      </c>
      <c r="I215" s="347"/>
      <c r="J215" s="347"/>
      <c r="K215" s="368"/>
    </row>
    <row r="216" s="1" customFormat="1" ht="15" customHeight="1">
      <c r="B216" s="367"/>
      <c r="C216" s="295"/>
      <c r="D216" s="295"/>
      <c r="E216" s="295"/>
      <c r="F216" s="318">
        <v>2</v>
      </c>
      <c r="G216" s="356"/>
      <c r="H216" s="347" t="s">
        <v>2060</v>
      </c>
      <c r="I216" s="347"/>
      <c r="J216" s="347"/>
      <c r="K216" s="368"/>
    </row>
    <row r="217" s="1" customFormat="1" ht="15" customHeight="1">
      <c r="B217" s="367"/>
      <c r="C217" s="295"/>
      <c r="D217" s="295"/>
      <c r="E217" s="295"/>
      <c r="F217" s="318">
        <v>3</v>
      </c>
      <c r="G217" s="356"/>
      <c r="H217" s="347" t="s">
        <v>2061</v>
      </c>
      <c r="I217" s="347"/>
      <c r="J217" s="347"/>
      <c r="K217" s="368"/>
    </row>
    <row r="218" s="1" customFormat="1" ht="15" customHeight="1">
      <c r="B218" s="367"/>
      <c r="C218" s="295"/>
      <c r="D218" s="295"/>
      <c r="E218" s="295"/>
      <c r="F218" s="318">
        <v>4</v>
      </c>
      <c r="G218" s="356"/>
      <c r="H218" s="347" t="s">
        <v>2062</v>
      </c>
      <c r="I218" s="347"/>
      <c r="J218" s="347"/>
      <c r="K218" s="368"/>
    </row>
    <row r="219" s="1" customFormat="1" ht="12.75" customHeight="1">
      <c r="B219" s="369"/>
      <c r="C219" s="370"/>
      <c r="D219" s="370"/>
      <c r="E219" s="370"/>
      <c r="F219" s="370"/>
      <c r="G219" s="370"/>
      <c r="H219" s="370"/>
      <c r="I219" s="370"/>
      <c r="J219" s="370"/>
      <c r="K219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Kratochvílová</dc:creator>
  <cp:lastModifiedBy>Martina Kratochvílová</cp:lastModifiedBy>
  <dcterms:created xsi:type="dcterms:W3CDTF">2025-02-04T15:07:17Z</dcterms:created>
  <dcterms:modified xsi:type="dcterms:W3CDTF">2025-02-04T15:07:24Z</dcterms:modified>
</cp:coreProperties>
</file>